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2D752BD1-34A0-4EDC-BC08-8B0D194565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an dio" sheetId="8" r:id="rId4"/>
  </sheets>
  <definedNames>
    <definedName name="_xlnm.Print_Area" localSheetId="2">' Račun financiranja'!$A:$G</definedName>
    <definedName name="_xlnm.Print_Area" localSheetId="1">' Račun prihoda i rashoda'!$A:$G</definedName>
    <definedName name="_xlnm.Print_Area" localSheetId="0">' Sažetak'!$A$1:$J$49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8" l="1"/>
  <c r="E99" i="8"/>
  <c r="F99" i="8"/>
  <c r="I98" i="8"/>
  <c r="I97" i="8" s="1"/>
  <c r="H98" i="8"/>
  <c r="H97" i="8" s="1"/>
  <c r="G98" i="8"/>
  <c r="G97" i="8"/>
  <c r="F97" i="8"/>
  <c r="F95" i="8"/>
  <c r="G94" i="8"/>
  <c r="F94" i="8"/>
  <c r="G92" i="8"/>
  <c r="F92" i="8"/>
  <c r="G90" i="8"/>
  <c r="G89" i="8" s="1"/>
  <c r="F90" i="8"/>
  <c r="F89" i="8" s="1"/>
  <c r="E89" i="8"/>
  <c r="F86" i="8"/>
  <c r="F82" i="8" s="1"/>
  <c r="I83" i="8"/>
  <c r="I82" i="8" s="1"/>
  <c r="H83" i="8"/>
  <c r="H82" i="8" s="1"/>
  <c r="G83" i="8"/>
  <c r="G82" i="8" s="1"/>
  <c r="E83" i="8"/>
  <c r="E82" i="8"/>
  <c r="I80" i="8"/>
  <c r="H80" i="8"/>
  <c r="H76" i="8" s="1"/>
  <c r="G80" i="8"/>
  <c r="F80" i="8"/>
  <c r="G77" i="8"/>
  <c r="F77" i="8"/>
  <c r="I76" i="8"/>
  <c r="E76" i="8"/>
  <c r="G73" i="8"/>
  <c r="E73" i="8"/>
  <c r="I64" i="8"/>
  <c r="I63" i="8" s="1"/>
  <c r="H64" i="8"/>
  <c r="H63" i="8" s="1"/>
  <c r="G64" i="8"/>
  <c r="F64" i="8"/>
  <c r="E64" i="8"/>
  <c r="G63" i="8"/>
  <c r="F63" i="8"/>
  <c r="F60" i="8"/>
  <c r="F59" i="8" s="1"/>
  <c r="E60" i="8"/>
  <c r="E59" i="8" s="1"/>
  <c r="I59" i="8"/>
  <c r="H59" i="8"/>
  <c r="G59" i="8"/>
  <c r="G56" i="8"/>
  <c r="F56" i="8"/>
  <c r="E56" i="8"/>
  <c r="F54" i="8"/>
  <c r="F53" i="8" s="1"/>
  <c r="E54" i="8"/>
  <c r="E53" i="8" s="1"/>
  <c r="G50" i="8"/>
  <c r="F46" i="8"/>
  <c r="E50" i="8"/>
  <c r="G47" i="8"/>
  <c r="G46" i="8" s="1"/>
  <c r="F47" i="8"/>
  <c r="I41" i="8"/>
  <c r="H41" i="8"/>
  <c r="G41" i="8"/>
  <c r="G37" i="8" s="1"/>
  <c r="G36" i="8" s="1"/>
  <c r="F41" i="8"/>
  <c r="F37" i="8" s="1"/>
  <c r="F36" i="8" s="1"/>
  <c r="E41" i="8"/>
  <c r="E37" i="8" s="1"/>
  <c r="E36" i="8" s="1"/>
  <c r="I37" i="8"/>
  <c r="I36" i="8" s="1"/>
  <c r="H37" i="8"/>
  <c r="H36" i="8" s="1"/>
  <c r="I33" i="8"/>
  <c r="H33" i="8"/>
  <c r="H32" i="8" s="1"/>
  <c r="H31" i="8" s="1"/>
  <c r="G33" i="8"/>
  <c r="G32" i="8" s="1"/>
  <c r="G31" i="8" s="1"/>
  <c r="G30" i="8" s="1"/>
  <c r="F33" i="8"/>
  <c r="F32" i="8" s="1"/>
  <c r="F31" i="8" s="1"/>
  <c r="E33" i="8"/>
  <c r="I32" i="8"/>
  <c r="I31" i="8" s="1"/>
  <c r="E28" i="8"/>
  <c r="G25" i="8"/>
  <c r="G24" i="8" s="1"/>
  <c r="F25" i="8"/>
  <c r="F24" i="8" s="1"/>
  <c r="E25" i="8"/>
  <c r="E24" i="8" s="1"/>
  <c r="E23" i="8" s="1"/>
  <c r="I20" i="8"/>
  <c r="I19" i="8" s="1"/>
  <c r="H20" i="8"/>
  <c r="H19" i="8" s="1"/>
  <c r="G20" i="8"/>
  <c r="G19" i="8" s="1"/>
  <c r="F20" i="8"/>
  <c r="E20" i="8"/>
  <c r="F17" i="8"/>
  <c r="I16" i="8"/>
  <c r="H16" i="8"/>
  <c r="G16" i="8"/>
  <c r="F16" i="8"/>
  <c r="F15" i="8" s="1"/>
  <c r="E15" i="8"/>
  <c r="I13" i="8"/>
  <c r="H13" i="8"/>
  <c r="G13" i="8"/>
  <c r="F13" i="8"/>
  <c r="E13" i="8"/>
  <c r="I9" i="8"/>
  <c r="H9" i="8"/>
  <c r="G9" i="8"/>
  <c r="F9" i="8"/>
  <c r="E9" i="8"/>
  <c r="E7" i="8" s="1"/>
  <c r="H8" i="8"/>
  <c r="H7" i="8" s="1"/>
  <c r="G8" i="8"/>
  <c r="G7" i="8" s="1"/>
  <c r="F128" i="4"/>
  <c r="F127" i="4" s="1"/>
  <c r="G128" i="4"/>
  <c r="G127" i="4" s="1"/>
  <c r="F129" i="4"/>
  <c r="G129" i="4"/>
  <c r="F136" i="4"/>
  <c r="G136" i="4"/>
  <c r="F141" i="4"/>
  <c r="G141" i="4"/>
  <c r="F142" i="4"/>
  <c r="G142" i="4"/>
  <c r="G145" i="4"/>
  <c r="F146" i="4"/>
  <c r="F145" i="4" s="1"/>
  <c r="G146" i="4"/>
  <c r="F159" i="4"/>
  <c r="F153" i="4" s="1"/>
  <c r="G159" i="4"/>
  <c r="G153" i="4" s="1"/>
  <c r="L53" i="4"/>
  <c r="C165" i="4"/>
  <c r="C168" i="4"/>
  <c r="C114" i="4"/>
  <c r="F114" i="4"/>
  <c r="G114" i="4"/>
  <c r="G110" i="4" s="1"/>
  <c r="F118" i="4"/>
  <c r="G118" i="4"/>
  <c r="F116" i="4"/>
  <c r="G116" i="4"/>
  <c r="F111" i="4"/>
  <c r="G111" i="4"/>
  <c r="F82" i="4"/>
  <c r="G82" i="4"/>
  <c r="F83" i="4"/>
  <c r="G83" i="4"/>
  <c r="F78" i="4"/>
  <c r="F75" i="4" s="1"/>
  <c r="G78" i="4"/>
  <c r="G75" i="4" s="1"/>
  <c r="F76" i="4"/>
  <c r="G76" i="4"/>
  <c r="F69" i="4"/>
  <c r="G69" i="4"/>
  <c r="F59" i="4"/>
  <c r="G59" i="4"/>
  <c r="F52" i="4"/>
  <c r="G52" i="4"/>
  <c r="F48" i="4"/>
  <c r="G48" i="4"/>
  <c r="F40" i="4"/>
  <c r="F39" i="4" s="1"/>
  <c r="G40" i="4"/>
  <c r="G39" i="4" s="1"/>
  <c r="F43" i="4"/>
  <c r="G43" i="4"/>
  <c r="F45" i="4"/>
  <c r="G45" i="4"/>
  <c r="M43" i="4"/>
  <c r="M38" i="4"/>
  <c r="J50" i="4"/>
  <c r="F102" i="4"/>
  <c r="G102" i="4"/>
  <c r="F86" i="4"/>
  <c r="G86" i="4"/>
  <c r="F87" i="4"/>
  <c r="G87" i="4"/>
  <c r="F88" i="4"/>
  <c r="G88" i="4"/>
  <c r="F98" i="4"/>
  <c r="F99" i="4"/>
  <c r="G99" i="4"/>
  <c r="G98" i="4" s="1"/>
  <c r="F11" i="5"/>
  <c r="G11" i="5"/>
  <c r="F25" i="5"/>
  <c r="G25" i="5"/>
  <c r="C94" i="4"/>
  <c r="F182" i="4"/>
  <c r="G182" i="4"/>
  <c r="F26" i="4"/>
  <c r="G26" i="4"/>
  <c r="F27" i="4"/>
  <c r="G27" i="4"/>
  <c r="G19" i="4"/>
  <c r="F20" i="4"/>
  <c r="F19" i="4" s="1"/>
  <c r="G20" i="4"/>
  <c r="F16" i="4"/>
  <c r="G16" i="4"/>
  <c r="F17" i="4"/>
  <c r="G17" i="4"/>
  <c r="F10" i="4"/>
  <c r="G10" i="4"/>
  <c r="F13" i="4"/>
  <c r="G13" i="4"/>
  <c r="C11" i="4"/>
  <c r="I15" i="8" l="1"/>
  <c r="G23" i="8"/>
  <c r="F23" i="8"/>
  <c r="F8" i="8"/>
  <c r="F7" i="8" s="1"/>
  <c r="F6" i="8" s="1"/>
  <c r="I8" i="8"/>
  <c r="I7" i="8" s="1"/>
  <c r="I6" i="8" s="1"/>
  <c r="G6" i="8"/>
  <c r="I30" i="8"/>
  <c r="F76" i="8"/>
  <c r="F44" i="8" s="1"/>
  <c r="G15" i="8"/>
  <c r="H45" i="8"/>
  <c r="H44" i="8" s="1"/>
  <c r="G76" i="8"/>
  <c r="I45" i="8"/>
  <c r="I44" i="8" s="1"/>
  <c r="E63" i="8"/>
  <c r="E45" i="8" s="1"/>
  <c r="E31" i="8"/>
  <c r="E30" i="8" s="1"/>
  <c r="G45" i="8"/>
  <c r="G44" i="8" s="1"/>
  <c r="F30" i="8"/>
  <c r="H15" i="8"/>
  <c r="H6" i="8" s="1"/>
  <c r="H30" i="8"/>
  <c r="E32" i="8"/>
  <c r="G47" i="4"/>
  <c r="G38" i="4" s="1"/>
  <c r="G37" i="4" s="1"/>
  <c r="F47" i="4"/>
  <c r="F38" i="4" s="1"/>
  <c r="F37" i="4" s="1"/>
  <c r="G9" i="4"/>
  <c r="G8" i="4" s="1"/>
  <c r="F9" i="4"/>
  <c r="F8" i="4" s="1"/>
  <c r="I17" i="2" l="1"/>
  <c r="I25" i="2"/>
  <c r="J25" i="2"/>
  <c r="I14" i="2"/>
  <c r="J14" i="2"/>
  <c r="H43" i="2"/>
  <c r="F43" i="2"/>
  <c r="C146" i="4"/>
  <c r="C164" i="4"/>
  <c r="C111" i="4"/>
  <c r="C121" i="4"/>
  <c r="G101" i="4"/>
  <c r="C102" i="4"/>
  <c r="C99" i="4"/>
  <c r="C98" i="4" s="1"/>
  <c r="C96" i="4"/>
  <c r="C88" i="4"/>
  <c r="C87" i="4" s="1"/>
  <c r="C83" i="4"/>
  <c r="C82" i="4" s="1"/>
  <c r="C78" i="4"/>
  <c r="C76" i="4"/>
  <c r="C69" i="4"/>
  <c r="C59" i="4"/>
  <c r="C52" i="4"/>
  <c r="C48" i="4"/>
  <c r="C45" i="4"/>
  <c r="C43" i="4"/>
  <c r="C40" i="4"/>
  <c r="C86" i="4" l="1"/>
  <c r="C75" i="4"/>
  <c r="C47" i="4"/>
  <c r="J17" i="2"/>
  <c r="J26" i="2" s="1"/>
  <c r="I26" i="2"/>
  <c r="C39" i="4"/>
  <c r="C38" i="4" l="1"/>
  <c r="C37" i="4" s="1"/>
  <c r="G21" i="4"/>
  <c r="C23" i="4"/>
  <c r="C20" i="4"/>
  <c r="C17" i="4"/>
  <c r="C16" i="4" s="1"/>
  <c r="C13" i="4"/>
  <c r="C10" i="4" s="1"/>
  <c r="D20" i="4"/>
  <c r="D19" i="4" s="1"/>
  <c r="K24" i="4"/>
  <c r="K25" i="4"/>
  <c r="K26" i="4"/>
  <c r="K27" i="4"/>
  <c r="K23" i="4"/>
  <c r="J29" i="4"/>
  <c r="I29" i="4"/>
  <c r="D27" i="4"/>
  <c r="D26" i="4" s="1"/>
  <c r="E27" i="4"/>
  <c r="E26" i="4" s="1"/>
  <c r="C27" i="4"/>
  <c r="C26" i="4" s="1"/>
  <c r="E23" i="4"/>
  <c r="D23" i="4"/>
  <c r="E20" i="4"/>
  <c r="E17" i="4"/>
  <c r="E16" i="4" s="1"/>
  <c r="D17" i="4"/>
  <c r="D16" i="4" s="1"/>
  <c r="E13" i="4"/>
  <c r="D13" i="4"/>
  <c r="E11" i="4"/>
  <c r="D11" i="4"/>
  <c r="E102" i="4"/>
  <c r="D82" i="4"/>
  <c r="E83" i="4"/>
  <c r="E82" i="4" s="1"/>
  <c r="D83" i="4"/>
  <c r="E78" i="4"/>
  <c r="D78" i="4"/>
  <c r="E76" i="4"/>
  <c r="D76" i="4"/>
  <c r="D75" i="4" s="1"/>
  <c r="E69" i="4"/>
  <c r="D69" i="4"/>
  <c r="E59" i="4"/>
  <c r="D59" i="4"/>
  <c r="E52" i="4"/>
  <c r="D52" i="4"/>
  <c r="E48" i="4"/>
  <c r="D48" i="4"/>
  <c r="E45" i="4"/>
  <c r="D45" i="4"/>
  <c r="E43" i="4"/>
  <c r="D43" i="4"/>
  <c r="E40" i="4"/>
  <c r="D40" i="4"/>
  <c r="D39" i="4" s="1"/>
  <c r="D98" i="4"/>
  <c r="E99" i="4"/>
  <c r="E98" i="4" s="1"/>
  <c r="D99" i="4"/>
  <c r="E96" i="4"/>
  <c r="D96" i="4"/>
  <c r="E94" i="4"/>
  <c r="D94" i="4"/>
  <c r="E88" i="4"/>
  <c r="E87" i="4" s="1"/>
  <c r="D88" i="4"/>
  <c r="D87" i="4" s="1"/>
  <c r="D86" i="4" s="1"/>
  <c r="D142" i="4"/>
  <c r="E75" i="4" l="1"/>
  <c r="E39" i="4"/>
  <c r="E86" i="4"/>
  <c r="C19" i="4"/>
  <c r="C9" i="4"/>
  <c r="D47" i="4"/>
  <c r="D38" i="4" s="1"/>
  <c r="D10" i="4"/>
  <c r="D9" i="4" s="1"/>
  <c r="K29" i="4"/>
  <c r="E47" i="4"/>
  <c r="M24" i="4"/>
  <c r="E19" i="4"/>
  <c r="E10" i="4"/>
  <c r="F89" i="4"/>
  <c r="G89" i="4"/>
  <c r="F92" i="4"/>
  <c r="G92" i="4"/>
  <c r="F93" i="4"/>
  <c r="G93" i="4"/>
  <c r="F42" i="4"/>
  <c r="G42" i="4"/>
  <c r="G155" i="4"/>
  <c r="G156" i="4"/>
  <c r="G158" i="4"/>
  <c r="F122" i="4"/>
  <c r="D11" i="5"/>
  <c r="E11" i="5"/>
  <c r="C11" i="5"/>
  <c r="E38" i="4" l="1"/>
  <c r="E9" i="4"/>
  <c r="E8" i="4" s="1"/>
  <c r="D25" i="5"/>
  <c r="E25" i="5"/>
  <c r="C25" i="5"/>
  <c r="E146" i="4"/>
  <c r="E165" i="4"/>
  <c r="E168" i="4"/>
  <c r="E121" i="4"/>
  <c r="E37" i="4" l="1"/>
  <c r="I57" i="4" s="1"/>
  <c r="E164" i="4"/>
  <c r="D182" i="4"/>
  <c r="D168" i="4"/>
  <c r="D165" i="4"/>
  <c r="D159" i="4"/>
  <c r="D154" i="4"/>
  <c r="D146" i="4"/>
  <c r="D145" i="4" s="1"/>
  <c r="D141" i="4"/>
  <c r="D136" i="4"/>
  <c r="D129" i="4"/>
  <c r="D121" i="4"/>
  <c r="F121" i="4"/>
  <c r="F110" i="4" s="1"/>
  <c r="D116" i="4"/>
  <c r="D118" i="4"/>
  <c r="D114" i="4"/>
  <c r="D111" i="4"/>
  <c r="D8" i="4"/>
  <c r="C159" i="4"/>
  <c r="C154" i="4"/>
  <c r="C145" i="4"/>
  <c r="C142" i="4"/>
  <c r="C141" i="4" s="1"/>
  <c r="C136" i="4"/>
  <c r="C182" i="4"/>
  <c r="C116" i="4"/>
  <c r="C118" i="4"/>
  <c r="C110" i="4" l="1"/>
  <c r="C8" i="4"/>
  <c r="D128" i="4"/>
  <c r="D164" i="4"/>
  <c r="D110" i="4"/>
  <c r="D153" i="4"/>
  <c r="C153" i="4"/>
  <c r="D37" i="4"/>
  <c r="D127" i="4" l="1"/>
  <c r="E182" i="4"/>
  <c r="E159" i="4" l="1"/>
  <c r="E154" i="4"/>
  <c r="E145" i="4"/>
  <c r="E142" i="4"/>
  <c r="E136" i="4"/>
  <c r="E129" i="4"/>
  <c r="C129" i="4"/>
  <c r="E111" i="4"/>
  <c r="E118" i="4"/>
  <c r="E116" i="4"/>
  <c r="E114" i="4"/>
  <c r="E141" i="4" l="1"/>
  <c r="E110" i="4"/>
  <c r="E153" i="4"/>
  <c r="C128" i="4"/>
  <c r="C127" i="4" s="1"/>
  <c r="E128" i="4"/>
  <c r="G43" i="2"/>
  <c r="H25" i="2"/>
  <c r="G25" i="2"/>
  <c r="F25" i="2"/>
  <c r="H14" i="2"/>
  <c r="G14" i="2"/>
  <c r="F14" i="2"/>
  <c r="H11" i="2"/>
  <c r="G11" i="2"/>
  <c r="F11" i="2"/>
  <c r="E127" i="4" l="1"/>
  <c r="H17" i="2"/>
  <c r="G17" i="2"/>
  <c r="G26" i="2" s="1"/>
  <c r="G33" i="2" s="1"/>
  <c r="F17" i="2"/>
  <c r="F26" i="2" s="1"/>
  <c r="F33" i="2" s="1"/>
  <c r="F34" i="2" s="1"/>
  <c r="H26" i="2" l="1"/>
  <c r="H33" i="2" s="1"/>
  <c r="H34" i="2" s="1"/>
  <c r="G34" i="2"/>
</calcChain>
</file>

<file path=xl/sharedStrings.xml><?xml version="1.0" encoding="utf-8"?>
<sst xmlns="http://schemas.openxmlformats.org/spreadsheetml/2006/main" count="411" uniqueCount="216">
  <si>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</si>
  <si>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</si>
  <si>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</si>
  <si>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</si>
  <si>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</si>
  <si>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</si>
  <si>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</si>
  <si>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</si>
  <si>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</si>
  <si>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</si>
  <si>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</si>
  <si>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</si>
  <si>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</si>
  <si>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</si>
  <si>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</si>
  <si>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</si>
  <si>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</si>
  <si>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</si>
  <si>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</si>
  <si>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</si>
  <si>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</si>
  <si>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</si>
  <si>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</si>
  <si>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</si>
  <si>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</si>
  <si>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</si>
  <si>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</si>
  <si>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 xml:space="preserve"> Prihodi od prodaje proizvoda i robe te pruženih usluga i prihodi od donacija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</si>
  <si>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</si>
  <si>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</si>
  <si>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</si>
  <si>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</si>
  <si>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</si>
  <si>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</si>
  <si>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</si>
  <si>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</si>
  <si>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</si>
  <si>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1 Opći prihodi i primici</t>
  </si>
  <si>
    <t>11 Opći prihodi i primici</t>
  </si>
  <si>
    <t>Razred/
skupina</t>
  </si>
  <si>
    <t>Opći prihodi i primici</t>
  </si>
  <si>
    <t>Vlastiti prihodi</t>
  </si>
  <si>
    <t>A3. RASHODI PREMA FUNKCIJSKOJ KLASIFIKACIJI</t>
  </si>
  <si>
    <t>01</t>
  </si>
  <si>
    <t>011</t>
  </si>
  <si>
    <t>013</t>
  </si>
  <si>
    <t>041</t>
  </si>
  <si>
    <t>04</t>
  </si>
  <si>
    <t>Opće javne usluge</t>
  </si>
  <si>
    <t>Izvršna i zakonodavna tijela, financijski i fiskalni poslovi</t>
  </si>
  <si>
    <t>Opće usluge</t>
  </si>
  <si>
    <t>Ekonomski poslovi</t>
  </si>
  <si>
    <t>Opći ekonomski, trgovački i poslovi vezani uz rad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</si>
  <si>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</si>
  <si>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</si>
  <si>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</si>
  <si>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</si>
  <si>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</si>
  <si>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</si>
  <si>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</si>
  <si>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</si>
  <si>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</si>
  <si>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</si>
  <si>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</si>
  <si>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</si>
  <si>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</si>
  <si>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</si>
  <si>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</si>
  <si>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Prihodi iz nadležnog proračuna i od HZZO-a temeljem ugovorenih obveza</t>
  </si>
  <si>
    <t>Prihodi po posebnim propisima</t>
  </si>
  <si>
    <t>Financijski rashodi</t>
  </si>
  <si>
    <t>Naknade građanima i kućanstvima</t>
  </si>
  <si>
    <t>Rashodi za nabavu proizvedene dugotrajne imovine</t>
  </si>
  <si>
    <t>Rashodi za dodatna ulaganja na nefinancijskoj imovini</t>
  </si>
  <si>
    <t>Izdaci za otplatu glavnice primljenih kredita</t>
  </si>
  <si>
    <t>Pomoći</t>
  </si>
  <si>
    <t>Pomoći -PK</t>
  </si>
  <si>
    <t>Pomoći iz gradskih i općinskih proračuna</t>
  </si>
  <si>
    <t>Opći prihodi domovi za starije</t>
  </si>
  <si>
    <t>15 Opći prihodi domovi za starije</t>
  </si>
  <si>
    <t>Rashodi za nabavu dugotrajne imovine</t>
  </si>
  <si>
    <t>31 Vlastiti prihodi</t>
  </si>
  <si>
    <t xml:space="preserve">Naknade građanima i kućanstvima </t>
  </si>
  <si>
    <t>43 Ostali prihodi za posebne namjene</t>
  </si>
  <si>
    <t>52 Pomoći - PK</t>
  </si>
  <si>
    <t>57 Pomoći iz gradskih i općinskih proračuna</t>
  </si>
  <si>
    <t>10</t>
  </si>
  <si>
    <t>Socijalna zaštita</t>
  </si>
  <si>
    <t>102</t>
  </si>
  <si>
    <t>Starost</t>
  </si>
  <si>
    <t>Pomoći unutar općeg proračuna</t>
  </si>
  <si>
    <t>Tekuće donacije</t>
  </si>
  <si>
    <t>Donacije</t>
  </si>
  <si>
    <t>Kapitalne donacije</t>
  </si>
  <si>
    <t>61 Tekuće donacije</t>
  </si>
  <si>
    <t>62 Kapitalne donacije</t>
  </si>
  <si>
    <t>Šifra</t>
  </si>
  <si>
    <t xml:space="preserve">Naziv </t>
  </si>
  <si>
    <t>PROGRAM 1004</t>
  </si>
  <si>
    <t>Program javnih potreba u socijalnoj skrbi</t>
  </si>
  <si>
    <t>Aktivnost A100012</t>
  </si>
  <si>
    <t>Izdatci za domove socijalne skrbi</t>
  </si>
  <si>
    <t>Izvor financiranja 1.1.</t>
  </si>
  <si>
    <t>Izdaci za otplatu glavnice kredita</t>
  </si>
  <si>
    <t>Aktivnost A100014</t>
  </si>
  <si>
    <t>Dnevni boravak 3+2</t>
  </si>
  <si>
    <t>Izvor financiranja 5.7.1.</t>
  </si>
  <si>
    <t>Pomoći iz gradskog proračuna</t>
  </si>
  <si>
    <t>AktivnostT100027</t>
  </si>
  <si>
    <t>Tekući projekt-Županijski kutak zd.</t>
  </si>
  <si>
    <t>PROGRAM 1005</t>
  </si>
  <si>
    <t>Minimalni financ.standardi-socijala</t>
  </si>
  <si>
    <t>Aktivnost A100004</t>
  </si>
  <si>
    <t>Redovna djelatnost-minimalni financ.standardi</t>
  </si>
  <si>
    <t>Izvor financiranja 1.5.</t>
  </si>
  <si>
    <t>Opći prihodi Domovi za starije i n.</t>
  </si>
  <si>
    <t>Kapitalni projekt K100003</t>
  </si>
  <si>
    <t>Ulaganje u objekte socijalne skrbi</t>
  </si>
  <si>
    <t>PROGRAM 1007</t>
  </si>
  <si>
    <t>Redovna djelatnost ustanova socijalne skrbi</t>
  </si>
  <si>
    <t>Aktivnost A100001</t>
  </si>
  <si>
    <t>Redovna djelatnost</t>
  </si>
  <si>
    <t>Izvor financiranja 3.1.</t>
  </si>
  <si>
    <t>Vlastiti prihod - PK</t>
  </si>
  <si>
    <t>Izvor financiranja 4.3.</t>
  </si>
  <si>
    <t>Projekt EU-Dnevni centar Novska</t>
  </si>
  <si>
    <t>Pomoći iz gradskih proračuna</t>
  </si>
  <si>
    <t>Rashodi za nabavu nef. Imovine</t>
  </si>
  <si>
    <t>Rashodi za nefinancijsku</t>
  </si>
  <si>
    <t>Izvor financiranja 5.2.</t>
  </si>
  <si>
    <t>Izvor financiranja 5.7.</t>
  </si>
  <si>
    <t>Izvor financiranja 6.1.</t>
  </si>
  <si>
    <t>Izvor financiranja 6.2.</t>
  </si>
  <si>
    <t>Pomoći iz državnog proračuna</t>
  </si>
  <si>
    <t>donijelo je:</t>
  </si>
  <si>
    <t>IZVRŠENJE 2024.</t>
  </si>
  <si>
    <t>Izvršenje 2024.</t>
  </si>
  <si>
    <t>Rashodi za NABAVU DODATNE OPREME</t>
  </si>
  <si>
    <t>Pomoći od izvanproračunskih korisnika</t>
  </si>
  <si>
    <t>Tekuće pomoći od izvanproračunskih korisnika</t>
  </si>
  <si>
    <t>Pomoći prorač.korisnicima iz pror.koji im nije nadležan</t>
  </si>
  <si>
    <t xml:space="preserve">Tekuće pomoći </t>
  </si>
  <si>
    <t>Kapitalne pomoći</t>
  </si>
  <si>
    <t>Ostali nespomenuti prihodi</t>
  </si>
  <si>
    <t>Prihodi od prodaje proizvoda te pruženih usluga</t>
  </si>
  <si>
    <t>Prihodi od pruženih usluga</t>
  </si>
  <si>
    <t>Donacije od pravnih i fizičkih osoba</t>
  </si>
  <si>
    <t>Prihodi iz nadležnog proračuna za financiranje redovne d.</t>
  </si>
  <si>
    <t>Ostali rashodi za zaposlene</t>
  </si>
  <si>
    <t>Doprinosi na plaće</t>
  </si>
  <si>
    <t>Doprinosi za obvezno zdravstveno osiguranje</t>
  </si>
  <si>
    <t>Plaće bruto</t>
  </si>
  <si>
    <t>Plaće za redovan rad</t>
  </si>
  <si>
    <t>Plaće za posebne uvjete</t>
  </si>
  <si>
    <t>Naknade troškova zaposlenicima</t>
  </si>
  <si>
    <t>Službena putovanja</t>
  </si>
  <si>
    <t>Naknade za prijevoz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</si>
  <si>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</si>
  <si>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</si>
  <si>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</si>
  <si>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</si>
  <si>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</si>
  <si>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</si>
  <si>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Sitan inventar i autogume</t>
  </si>
  <si>
    <t>Htz oprema</t>
  </si>
  <si>
    <t>Rashodi za usluge</t>
  </si>
  <si>
    <t>Usluge telefona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</si>
  <si>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</si>
  <si>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</si>
  <si>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</si>
  <si>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</si>
  <si>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</si>
  <si>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usluge</t>
  </si>
  <si>
    <t>Računalne usluge</t>
  </si>
  <si>
    <t>Ostale usluge</t>
  </si>
  <si>
    <t>Ostali nespomenuti rashodi poslovanja</t>
  </si>
  <si>
    <t>Naknade za rad upravnog vijeća</t>
  </si>
  <si>
    <t>Premije osiguranja</t>
  </si>
  <si>
    <t>Reprezentacija</t>
  </si>
  <si>
    <t>Pristojbe i naknade</t>
  </si>
  <si>
    <t>Kamate za primljene kredite</t>
  </si>
  <si>
    <t>Ostali financijski rashodi</t>
  </si>
  <si>
    <t>Zatezne kamate</t>
  </si>
  <si>
    <t>Bankarske usluge</t>
  </si>
  <si>
    <t>Ostale naknade građanima i kućanstvima iz proračuna</t>
  </si>
  <si>
    <t>Naknade građanima i kućanstvima u novcu - đeparac</t>
  </si>
  <si>
    <t>Naknade građanima i kućanstvima u naravi</t>
  </si>
  <si>
    <t>Dodatna ulaganja na građevinskim objektima</t>
  </si>
  <si>
    <t>Postrojenja i oprema</t>
  </si>
  <si>
    <t>Uredska oprema i namještaj</t>
  </si>
  <si>
    <t>Komunikacijska oprema</t>
  </si>
  <si>
    <t>Oprema za održavanje</t>
  </si>
  <si>
    <t>Medicinska i laboratorijska oprema</t>
  </si>
  <si>
    <t>Uređaji,strojevi i oprema za ostale namjene</t>
  </si>
  <si>
    <t>Prijevozna sredstva</t>
  </si>
  <si>
    <t>Prijevozna sredstva u cestovnom prometu</t>
  </si>
  <si>
    <t>Nematerijalna proizvedena imovina</t>
  </si>
  <si>
    <t>Ulaganja u računalne programe</t>
  </si>
  <si>
    <t>Aktivnost A100009</t>
  </si>
  <si>
    <t>IZVRŠENJE 
2024.</t>
  </si>
  <si>
    <t>Plan 2025.</t>
  </si>
  <si>
    <t>Dodatna ulaganja na postrojenjima i opremi</t>
  </si>
  <si>
    <t>1.1.</t>
  </si>
  <si>
    <t>1.5.</t>
  </si>
  <si>
    <t>Prihod od prodaje</t>
  </si>
  <si>
    <t>TEKUĆI PLAN 
2025.</t>
  </si>
  <si>
    <t>PLAN 2026.</t>
  </si>
  <si>
    <t>PROJEKCIJA 2027.</t>
  </si>
  <si>
    <t>PROJEKCIJA 2028.</t>
  </si>
  <si>
    <t>PROJEKCIJA  2027.</t>
  </si>
  <si>
    <t>Plan 2026.</t>
  </si>
  <si>
    <t>Projekcija 2027.</t>
  </si>
  <si>
    <t>Projekcija 2028.</t>
  </si>
  <si>
    <t>Na temelju članka 33. Zakona o proračunu (NN 144/21) i članka 20. Statuta Doma za starije osobe Sisak, Upravno vijeće Doma na 5. sjednici održanoj dana 19. prosinca.2025.godine</t>
  </si>
  <si>
    <t xml:space="preserve"> FINANIJSKI PLAN DOMA ZA STARIJE OSOBE SISAK ZA 2026. GODINU I PROJEKCIJE ZA 2027. i 2028. GODINU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</si>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</sst>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01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3" fontId="12" fillId="3" borderId="4" xfId="2" applyNumberFormat="1" applyFont="1" applyFill="1" applyBorder="1" applyAlignment="1">
      <alignment horizontal="right"/>
    </xf>
    <xf numFmtId="3" fontId="12" fillId="0" borderId="4" xfId="2" applyNumberFormat="1" applyFont="1" applyBorder="1" applyAlignment="1">
      <alignment horizontal="right"/>
    </xf>
    <xf numFmtId="0" fontId="14" fillId="3" borderId="2" xfId="2" applyFont="1" applyFill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7" fillId="0" borderId="0" xfId="2" applyFont="1"/>
    <xf numFmtId="0" fontId="6" fillId="0" borderId="0" xfId="2" quotePrefix="1" applyFont="1" applyAlignment="1">
      <alignment horizontal="center" vertical="center" wrapText="1"/>
    </xf>
    <xf numFmtId="3" fontId="14" fillId="4" borderId="2" xfId="2" quotePrefix="1" applyNumberFormat="1" applyFont="1" applyFill="1" applyBorder="1" applyAlignment="1">
      <alignment horizontal="right"/>
    </xf>
    <xf numFmtId="3" fontId="14" fillId="3" borderId="2" xfId="2" quotePrefix="1" applyNumberFormat="1" applyFont="1" applyFill="1" applyBorder="1" applyAlignment="1">
      <alignment horizontal="right"/>
    </xf>
    <xf numFmtId="0" fontId="17" fillId="0" borderId="0" xfId="2" applyFont="1" applyAlignment="1">
      <alignment wrapText="1"/>
    </xf>
    <xf numFmtId="0" fontId="18" fillId="0" borderId="0" xfId="2" quotePrefix="1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5" fillId="0" borderId="0" xfId="2" applyFont="1"/>
    <xf numFmtId="3" fontId="12" fillId="3" borderId="2" xfId="2" quotePrefix="1" applyNumberFormat="1" applyFont="1" applyFill="1" applyBorder="1" applyAlignment="1">
      <alignment horizontal="right"/>
    </xf>
    <xf numFmtId="0" fontId="16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8" fillId="0" borderId="0" xfId="2" applyFont="1" applyAlignment="1">
      <alignment wrapText="1"/>
    </xf>
    <xf numFmtId="0" fontId="15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7" fillId="0" borderId="0" xfId="3" applyFont="1" applyAlignment="1">
      <alignment vertical="center" wrapText="1"/>
    </xf>
    <xf numFmtId="0" fontId="8" fillId="0" borderId="0" xfId="3" applyFont="1" applyAlignment="1">
      <alignment wrapText="1"/>
    </xf>
    <xf numFmtId="0" fontId="8" fillId="0" borderId="0" xfId="3" applyFont="1" applyAlignment="1">
      <alignment vertical="center" wrapText="1"/>
    </xf>
    <xf numFmtId="0" fontId="12" fillId="3" borderId="4" xfId="3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horizontal="center" vertical="center" wrapText="1"/>
    </xf>
    <xf numFmtId="0" fontId="12" fillId="3" borderId="4" xfId="3" quotePrefix="1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20" fillId="0" borderId="0" xfId="3" applyFont="1"/>
    <xf numFmtId="0" fontId="14" fillId="2" borderId="4" xfId="3" applyFont="1" applyFill="1" applyBorder="1" applyAlignment="1">
      <alignment horizontal="left" vertical="center" wrapText="1"/>
    </xf>
    <xf numFmtId="3" fontId="7" fillId="2" borderId="4" xfId="3" applyNumberFormat="1" applyFont="1" applyFill="1" applyBorder="1" applyAlignment="1">
      <alignment horizontal="right"/>
    </xf>
    <xf numFmtId="0" fontId="15" fillId="2" borderId="4" xfId="3" applyFont="1" applyFill="1" applyBorder="1" applyAlignment="1">
      <alignment horizontal="left" vertical="center" wrapText="1"/>
    </xf>
    <xf numFmtId="0" fontId="15" fillId="2" borderId="4" xfId="3" quotePrefix="1" applyFont="1" applyFill="1" applyBorder="1" applyAlignment="1">
      <alignment horizontal="left" vertical="center"/>
    </xf>
    <xf numFmtId="0" fontId="14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 wrapText="1"/>
    </xf>
    <xf numFmtId="0" fontId="21" fillId="2" borderId="4" xfId="3" quotePrefix="1" applyFont="1" applyFill="1" applyBorder="1" applyAlignment="1">
      <alignment horizontal="left" vertical="center" wrapText="1"/>
    </xf>
    <xf numFmtId="0" fontId="21" fillId="2" borderId="4" xfId="3" quotePrefix="1" applyFont="1" applyFill="1" applyBorder="1" applyAlignment="1">
      <alignment horizontal="left" vertical="center"/>
    </xf>
    <xf numFmtId="0" fontId="14" fillId="2" borderId="4" xfId="3" applyFont="1" applyFill="1" applyBorder="1" applyAlignment="1">
      <alignment horizontal="left" vertical="center"/>
    </xf>
    <xf numFmtId="0" fontId="14" fillId="2" borderId="4" xfId="3" applyFont="1" applyFill="1" applyBorder="1" applyAlignment="1">
      <alignment vertical="center" wrapText="1"/>
    </xf>
    <xf numFmtId="0" fontId="15" fillId="2" borderId="4" xfId="3" applyFont="1" applyFill="1" applyBorder="1" applyAlignment="1">
      <alignment vertical="center" wrapText="1"/>
    </xf>
    <xf numFmtId="0" fontId="21" fillId="2" borderId="4" xfId="3" applyFont="1" applyFill="1" applyBorder="1" applyAlignment="1">
      <alignment horizontal="left" vertical="center" wrapText="1" indent="1"/>
    </xf>
    <xf numFmtId="0" fontId="15" fillId="2" borderId="4" xfId="3" applyFont="1" applyFill="1" applyBorder="1" applyAlignment="1">
      <alignment horizontal="left" vertical="center" wrapText="1" indent="2"/>
    </xf>
    <xf numFmtId="0" fontId="15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4" fillId="2" borderId="4" xfId="3" applyNumberFormat="1" applyFont="1" applyFill="1" applyBorder="1" applyAlignment="1">
      <alignment horizontal="left" vertical="center" wrapText="1"/>
    </xf>
    <xf numFmtId="49" fontId="15" fillId="2" borderId="4" xfId="3" applyNumberFormat="1" applyFont="1" applyFill="1" applyBorder="1" applyAlignment="1">
      <alignment horizontal="left" vertical="center" wrapText="1" indent="2"/>
    </xf>
    <xf numFmtId="49" fontId="15" fillId="2" borderId="4" xfId="3" quotePrefix="1" applyNumberFormat="1" applyFont="1" applyFill="1" applyBorder="1" applyAlignment="1">
      <alignment horizontal="left" vertical="center" indent="2"/>
    </xf>
    <xf numFmtId="49" fontId="14" fillId="2" borderId="4" xfId="3" quotePrefix="1" applyNumberFormat="1" applyFont="1" applyFill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12" fillId="0" borderId="4" xfId="3" quotePrefix="1" applyFont="1" applyBorder="1" applyAlignment="1">
      <alignment horizontal="center" vertical="center" wrapText="1"/>
    </xf>
    <xf numFmtId="0" fontId="12" fillId="2" borderId="4" xfId="3" applyFont="1" applyFill="1" applyBorder="1" applyAlignment="1">
      <alignment horizontal="center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4" fillId="0" borderId="4" xfId="3" applyFont="1" applyBorder="1" applyAlignment="1">
      <alignment horizontal="center"/>
    </xf>
    <xf numFmtId="3" fontId="12" fillId="2" borderId="4" xfId="3" applyNumberFormat="1" applyFont="1" applyFill="1" applyBorder="1" applyAlignment="1">
      <alignment horizontal="right"/>
    </xf>
    <xf numFmtId="0" fontId="10" fillId="0" borderId="0" xfId="3" applyFont="1"/>
    <xf numFmtId="4" fontId="4" fillId="0" borderId="0" xfId="3" applyNumberFormat="1" applyFont="1"/>
    <xf numFmtId="0" fontId="14" fillId="2" borderId="4" xfId="3" quotePrefix="1" applyFont="1" applyFill="1" applyBorder="1" applyAlignment="1">
      <alignment horizontal="left" vertical="center" wrapText="1"/>
    </xf>
    <xf numFmtId="0" fontId="22" fillId="0" borderId="4" xfId="3" applyFont="1" applyBorder="1" applyAlignment="1">
      <alignment horizontal="center"/>
    </xf>
    <xf numFmtId="0" fontId="15" fillId="2" borderId="4" xfId="3" quotePrefix="1" applyFont="1" applyFill="1" applyBorder="1" applyAlignment="1">
      <alignment horizontal="center" vertical="center"/>
    </xf>
    <xf numFmtId="49" fontId="14" fillId="2" borderId="4" xfId="3" quotePrefix="1" applyNumberFormat="1" applyFont="1" applyFill="1" applyBorder="1" applyAlignment="1">
      <alignment vertical="center"/>
    </xf>
    <xf numFmtId="0" fontId="22" fillId="0" borderId="4" xfId="3" applyFont="1" applyBorder="1"/>
    <xf numFmtId="3" fontId="22" fillId="0" borderId="4" xfId="3" applyNumberFormat="1" applyFont="1" applyBorder="1"/>
    <xf numFmtId="3" fontId="15" fillId="2" borderId="4" xfId="3" applyNumberFormat="1" applyFont="1" applyFill="1" applyBorder="1" applyAlignment="1">
      <alignment horizontal="right" vertical="center" wrapText="1"/>
    </xf>
    <xf numFmtId="4" fontId="15" fillId="2" borderId="4" xfId="3" applyNumberFormat="1" applyFont="1" applyFill="1" applyBorder="1" applyAlignment="1">
      <alignment horizontal="right" vertical="center" wrapText="1"/>
    </xf>
    <xf numFmtId="4" fontId="15" fillId="2" borderId="4" xfId="3" quotePrefix="1" applyNumberFormat="1" applyFont="1" applyFill="1" applyBorder="1" applyAlignment="1">
      <alignment horizontal="right" vertical="center" wrapText="1"/>
    </xf>
    <xf numFmtId="4" fontId="21" fillId="2" borderId="4" xfId="3" quotePrefix="1" applyNumberFormat="1" applyFont="1" applyFill="1" applyBorder="1" applyAlignment="1">
      <alignment horizontal="right" vertical="center" wrapText="1"/>
    </xf>
    <xf numFmtId="4" fontId="14" fillId="2" borderId="4" xfId="3" applyNumberFormat="1" applyFont="1" applyFill="1" applyBorder="1" applyAlignment="1">
      <alignment horizontal="right" vertical="center" wrapText="1"/>
    </xf>
    <xf numFmtId="4" fontId="15" fillId="2" borderId="4" xfId="3" quotePrefix="1" applyNumberFormat="1" applyFont="1" applyFill="1" applyBorder="1" applyAlignment="1">
      <alignment horizontal="right" vertical="center"/>
    </xf>
    <xf numFmtId="4" fontId="14" fillId="2" borderId="4" xfId="3" quotePrefix="1" applyNumberFormat="1" applyFont="1" applyFill="1" applyBorder="1" applyAlignment="1">
      <alignment horizontal="right" vertical="center"/>
    </xf>
    <xf numFmtId="4" fontId="14" fillId="2" borderId="4" xfId="3" quotePrefix="1" applyNumberFormat="1" applyFont="1" applyFill="1" applyBorder="1" applyAlignment="1">
      <alignment horizontal="right" vertical="center" wrapText="1"/>
    </xf>
    <xf numFmtId="0" fontId="11" fillId="0" borderId="4" xfId="3" applyFont="1" applyBorder="1"/>
    <xf numFmtId="0" fontId="11" fillId="0" borderId="4" xfId="3" applyFont="1" applyBorder="1" applyAlignment="1">
      <alignment horizontal="left"/>
    </xf>
    <xf numFmtId="0" fontId="22" fillId="0" borderId="4" xfId="3" applyFont="1" applyBorder="1" applyAlignment="1">
      <alignment horizontal="left"/>
    </xf>
    <xf numFmtId="4" fontId="11" fillId="0" borderId="4" xfId="3" applyNumberFormat="1" applyFont="1" applyBorder="1"/>
    <xf numFmtId="0" fontId="24" fillId="0" borderId="0" xfId="0" applyFont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horizontal="left" vertical="center" wrapText="1"/>
    </xf>
    <xf numFmtId="3" fontId="27" fillId="2" borderId="5" xfId="0" applyNumberFormat="1" applyFont="1" applyFill="1" applyBorder="1" applyAlignment="1">
      <alignment horizontal="right"/>
    </xf>
    <xf numFmtId="0" fontId="29" fillId="2" borderId="2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left" vertical="center" wrapText="1"/>
    </xf>
    <xf numFmtId="0" fontId="29" fillId="2" borderId="5" xfId="0" applyFont="1" applyFill="1" applyBorder="1" applyAlignment="1">
      <alignment horizontal="left" vertical="center" wrapText="1"/>
    </xf>
    <xf numFmtId="3" fontId="25" fillId="2" borderId="5" xfId="0" applyNumberFormat="1" applyFont="1" applyFill="1" applyBorder="1" applyAlignment="1">
      <alignment horizontal="right"/>
    </xf>
    <xf numFmtId="0" fontId="25" fillId="2" borderId="2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3" fontId="25" fillId="2" borderId="4" xfId="0" applyNumberFormat="1" applyFont="1" applyFill="1" applyBorder="1" applyAlignment="1">
      <alignment horizontal="right"/>
    </xf>
    <xf numFmtId="0" fontId="25" fillId="2" borderId="2" xfId="0" applyFont="1" applyFill="1" applyBorder="1" applyAlignment="1">
      <alignment horizontal="left" vertical="center" wrapText="1" indent="1"/>
    </xf>
    <xf numFmtId="0" fontId="25" fillId="2" borderId="3" xfId="0" applyFont="1" applyFill="1" applyBorder="1" applyAlignment="1">
      <alignment horizontal="left" vertical="center" wrapText="1" indent="1"/>
    </xf>
    <xf numFmtId="0" fontId="25" fillId="2" borderId="5" xfId="0" applyFont="1" applyFill="1" applyBorder="1" applyAlignment="1">
      <alignment horizontal="left" vertical="center" wrapText="1" indent="1"/>
    </xf>
    <xf numFmtId="3" fontId="27" fillId="2" borderId="4" xfId="0" applyNumberFormat="1" applyFont="1" applyFill="1" applyBorder="1" applyAlignment="1">
      <alignment horizontal="right"/>
    </xf>
    <xf numFmtId="0" fontId="29" fillId="2" borderId="3" xfId="0" applyFont="1" applyFill="1" applyBorder="1" applyAlignment="1">
      <alignment vertical="center" wrapText="1"/>
    </xf>
    <xf numFmtId="3" fontId="0" fillId="0" borderId="0" xfId="0" applyNumberFormat="1"/>
    <xf numFmtId="0" fontId="27" fillId="2" borderId="2" xfId="0" applyFont="1" applyFill="1" applyBorder="1" applyAlignment="1">
      <alignment horizontal="left" vertical="center" wrapText="1" indent="1"/>
    </xf>
    <xf numFmtId="0" fontId="27" fillId="2" borderId="3" xfId="0" applyFont="1" applyFill="1" applyBorder="1" applyAlignment="1">
      <alignment horizontal="left" vertical="center" wrapText="1" indent="1"/>
    </xf>
    <xf numFmtId="0" fontId="27" fillId="2" borderId="5" xfId="0" applyFont="1" applyFill="1" applyBorder="1" applyAlignment="1">
      <alignment horizontal="left" vertical="center" wrapText="1" indent="1"/>
    </xf>
    <xf numFmtId="0" fontId="30" fillId="2" borderId="3" xfId="0" applyFont="1" applyFill="1" applyBorder="1" applyAlignment="1">
      <alignment horizontal="left" vertical="center" wrapText="1"/>
    </xf>
    <xf numFmtId="0" fontId="30" fillId="2" borderId="5" xfId="0" applyFont="1" applyFill="1" applyBorder="1" applyAlignment="1">
      <alignment horizontal="left" vertical="center" wrapText="1"/>
    </xf>
    <xf numFmtId="0" fontId="27" fillId="5" borderId="5" xfId="0" applyFont="1" applyFill="1" applyBorder="1" applyAlignment="1">
      <alignment horizontal="left" vertical="center" wrapText="1"/>
    </xf>
    <xf numFmtId="3" fontId="27" fillId="5" borderId="5" xfId="0" applyNumberFormat="1" applyFont="1" applyFill="1" applyBorder="1" applyAlignment="1">
      <alignment horizontal="right"/>
    </xf>
    <xf numFmtId="3" fontId="27" fillId="5" borderId="4" xfId="0" applyNumberFormat="1" applyFont="1" applyFill="1" applyBorder="1" applyAlignment="1">
      <alignment horizontal="right"/>
    </xf>
    <xf numFmtId="3" fontId="7" fillId="2" borderId="4" xfId="3" applyNumberFormat="1" applyFont="1" applyFill="1" applyBorder="1" applyAlignment="1">
      <alignment horizontal="right" vertical="center"/>
    </xf>
    <xf numFmtId="4" fontId="22" fillId="0" borderId="4" xfId="3" applyNumberFormat="1" applyFont="1" applyBorder="1"/>
    <xf numFmtId="4" fontId="7" fillId="2" borderId="4" xfId="3" applyNumberFormat="1" applyFont="1" applyFill="1" applyBorder="1" applyAlignment="1">
      <alignment horizontal="right"/>
    </xf>
    <xf numFmtId="3" fontId="14" fillId="2" borderId="4" xfId="3" applyNumberFormat="1" applyFont="1" applyFill="1" applyBorder="1" applyAlignment="1">
      <alignment horizontal="right" vertical="center" wrapText="1"/>
    </xf>
    <xf numFmtId="3" fontId="14" fillId="4" borderId="4" xfId="2" quotePrefix="1" applyNumberFormat="1" applyFont="1" applyFill="1" applyBorder="1" applyAlignment="1">
      <alignment horizontal="right"/>
    </xf>
    <xf numFmtId="3" fontId="14" fillId="3" borderId="4" xfId="2" quotePrefix="1" applyNumberFormat="1" applyFont="1" applyFill="1" applyBorder="1" applyAlignment="1">
      <alignment horizontal="right"/>
    </xf>
    <xf numFmtId="0" fontId="4" fillId="3" borderId="4" xfId="2" applyFont="1" applyFill="1" applyBorder="1"/>
    <xf numFmtId="1" fontId="4" fillId="0" borderId="4" xfId="2" applyNumberFormat="1" applyFont="1" applyBorder="1"/>
    <xf numFmtId="1" fontId="4" fillId="0" borderId="4" xfId="3" applyNumberFormat="1" applyFont="1" applyBorder="1"/>
    <xf numFmtId="0" fontId="4" fillId="4" borderId="4" xfId="2" applyFont="1" applyFill="1" applyBorder="1"/>
    <xf numFmtId="0" fontId="4" fillId="6" borderId="4" xfId="2" applyFont="1" applyFill="1" applyBorder="1"/>
    <xf numFmtId="0" fontId="20" fillId="3" borderId="4" xfId="3" applyFont="1" applyFill="1" applyBorder="1"/>
    <xf numFmtId="0" fontId="4" fillId="3" borderId="4" xfId="3" applyFont="1" applyFill="1" applyBorder="1"/>
    <xf numFmtId="1" fontId="11" fillId="0" borderId="4" xfId="3" applyNumberFormat="1" applyFont="1" applyBorder="1"/>
    <xf numFmtId="0" fontId="11" fillId="3" borderId="4" xfId="3" applyFont="1" applyFill="1" applyBorder="1" applyAlignment="1">
      <alignment horizontal="center" vertical="center"/>
    </xf>
    <xf numFmtId="1" fontId="22" fillId="0" borderId="4" xfId="3" applyNumberFormat="1" applyFont="1" applyBorder="1"/>
    <xf numFmtId="0" fontId="14" fillId="2" borderId="4" xfId="3" applyFont="1" applyFill="1" applyBorder="1" applyAlignment="1">
      <alignment horizontal="left" vertical="center" wrapText="1" indent="2"/>
    </xf>
    <xf numFmtId="3" fontId="12" fillId="2" borderId="4" xfId="3" applyNumberFormat="1" applyFont="1" applyFill="1" applyBorder="1" applyAlignment="1">
      <alignment horizontal="right" vertical="center"/>
    </xf>
    <xf numFmtId="0" fontId="14" fillId="2" borderId="4" xfId="3" quotePrefix="1" applyFont="1" applyFill="1" applyBorder="1" applyAlignment="1">
      <alignment horizontal="left" vertical="center" indent="2"/>
    </xf>
    <xf numFmtId="3" fontId="4" fillId="0" borderId="0" xfId="3" applyNumberFormat="1" applyFont="1"/>
    <xf numFmtId="0" fontId="22" fillId="3" borderId="4" xfId="3" applyFont="1" applyFill="1" applyBorder="1"/>
    <xf numFmtId="0" fontId="27" fillId="7" borderId="5" xfId="0" applyFont="1" applyFill="1" applyBorder="1" applyAlignment="1">
      <alignment horizontal="left" vertical="center" wrapText="1"/>
    </xf>
    <xf numFmtId="3" fontId="27" fillId="7" borderId="5" xfId="0" applyNumberFormat="1" applyFont="1" applyFill="1" applyBorder="1" applyAlignment="1">
      <alignment horizontal="right"/>
    </xf>
    <xf numFmtId="3" fontId="27" fillId="7" borderId="4" xfId="0" applyNumberFormat="1" applyFont="1" applyFill="1" applyBorder="1" applyAlignment="1">
      <alignment horizontal="right"/>
    </xf>
    <xf numFmtId="3" fontId="25" fillId="7" borderId="4" xfId="0" applyNumberFormat="1" applyFont="1" applyFill="1" applyBorder="1" applyAlignment="1">
      <alignment horizontal="right"/>
    </xf>
    <xf numFmtId="4" fontId="0" fillId="0" borderId="0" xfId="0" applyNumberFormat="1"/>
    <xf numFmtId="4" fontId="31" fillId="0" borderId="0" xfId="0" applyNumberFormat="1" applyFont="1"/>
    <xf numFmtId="0" fontId="4" fillId="0" borderId="0" xfId="3" applyFont="1" applyAlignment="1">
      <alignment horizontal="center"/>
    </xf>
    <xf numFmtId="49" fontId="4" fillId="0" borderId="0" xfId="3" applyNumberFormat="1" applyFont="1" applyAlignment="1">
      <alignment horizontal="center"/>
    </xf>
    <xf numFmtId="0" fontId="11" fillId="0" borderId="4" xfId="3" applyFont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center" vertical="center" wrapText="1" shrinkToFit="1"/>
    </xf>
    <xf numFmtId="3" fontId="11" fillId="0" borderId="4" xfId="3" applyNumberFormat="1" applyFont="1" applyBorder="1"/>
    <xf numFmtId="4" fontId="20" fillId="0" borderId="0" xfId="3" applyNumberFormat="1" applyFont="1"/>
    <xf numFmtId="0" fontId="23" fillId="0" borderId="0" xfId="0" applyFont="1" applyAlignment="1">
      <alignment horizontal="center" vertical="center" wrapText="1"/>
    </xf>
    <xf numFmtId="0" fontId="26" fillId="0" borderId="0" xfId="0" applyFont="1" applyAlignment="1">
      <alignment wrapText="1"/>
    </xf>
    <xf numFmtId="4" fontId="4" fillId="0" borderId="0" xfId="1" applyNumberFormat="1" applyFont="1"/>
    <xf numFmtId="4" fontId="4" fillId="0" borderId="0" xfId="2" applyNumberFormat="1" applyFont="1"/>
    <xf numFmtId="164" fontId="4" fillId="0" borderId="0" xfId="1" applyNumberFormat="1" applyFont="1"/>
    <xf numFmtId="164" fontId="4" fillId="0" borderId="0" xfId="2" applyNumberFormat="1" applyFont="1"/>
    <xf numFmtId="164" fontId="4" fillId="0" borderId="0" xfId="3" applyNumberFormat="1" applyFont="1"/>
    <xf numFmtId="0" fontId="12" fillId="0" borderId="2" xfId="2" quotePrefix="1" applyFont="1" applyBorder="1" applyAlignment="1">
      <alignment horizontal="center" vertical="center" wrapText="1"/>
    </xf>
    <xf numFmtId="0" fontId="12" fillId="0" borderId="3" xfId="2" quotePrefix="1" applyFont="1" applyBorder="1" applyAlignment="1">
      <alignment horizontal="center" vertical="center" wrapText="1"/>
    </xf>
    <xf numFmtId="0" fontId="12" fillId="0" borderId="5" xfId="2" quotePrefix="1" applyFont="1" applyBorder="1" applyAlignment="1">
      <alignment horizontal="center" vertical="center" wrapText="1"/>
    </xf>
    <xf numFmtId="0" fontId="14" fillId="4" borderId="2" xfId="2" applyFont="1" applyFill="1" applyBorder="1" applyAlignment="1">
      <alignment horizontal="left" vertical="center" wrapText="1"/>
    </xf>
    <xf numFmtId="0" fontId="14" fillId="4" borderId="3" xfId="2" applyFont="1" applyFill="1" applyBorder="1" applyAlignment="1">
      <alignment horizontal="left" vertical="center" wrapText="1"/>
    </xf>
    <xf numFmtId="0" fontId="14" fillId="4" borderId="5" xfId="2" applyFont="1" applyFill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4" fillId="3" borderId="2" xfId="2" quotePrefix="1" applyFont="1" applyFill="1" applyBorder="1" applyAlignment="1">
      <alignment horizontal="left" vertical="center" wrapText="1"/>
    </xf>
    <xf numFmtId="0" fontId="15" fillId="3" borderId="3" xfId="2" applyFont="1" applyFill="1" applyBorder="1" applyAlignment="1">
      <alignment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left" vertical="center" wrapText="1"/>
    </xf>
    <xf numFmtId="0" fontId="14" fillId="3" borderId="3" xfId="2" applyFont="1" applyFill="1" applyBorder="1" applyAlignment="1">
      <alignment horizontal="left" vertical="center" wrapText="1"/>
    </xf>
    <xf numFmtId="0" fontId="14" fillId="3" borderId="5" xfId="2" applyFont="1" applyFill="1" applyBorder="1" applyAlignment="1">
      <alignment horizontal="left" vertical="center" wrapText="1"/>
    </xf>
    <xf numFmtId="0" fontId="16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8" fillId="0" borderId="0" xfId="2" applyFont="1" applyAlignment="1">
      <alignment wrapText="1"/>
    </xf>
    <xf numFmtId="0" fontId="12" fillId="0" borderId="2" xfId="3" quotePrefix="1" applyFont="1" applyBorder="1" applyAlignment="1">
      <alignment horizontal="center" vertical="center" wrapText="1"/>
    </xf>
    <xf numFmtId="0" fontId="12" fillId="0" borderId="3" xfId="3" quotePrefix="1" applyFont="1" applyBorder="1" applyAlignment="1">
      <alignment horizontal="center" vertical="center" wrapText="1"/>
    </xf>
    <xf numFmtId="0" fontId="15" fillId="3" borderId="3" xfId="2" applyFont="1" applyFill="1" applyBorder="1" applyAlignment="1">
      <alignment vertical="center"/>
    </xf>
    <xf numFmtId="0" fontId="14" fillId="0" borderId="2" xfId="2" quotePrefix="1" applyFont="1" applyBorder="1" applyAlignment="1">
      <alignment horizontal="left" vertical="center"/>
    </xf>
    <xf numFmtId="0" fontId="15" fillId="0" borderId="3" xfId="2" applyFont="1" applyBorder="1" applyAlignment="1">
      <alignment vertical="center"/>
    </xf>
    <xf numFmtId="0" fontId="14" fillId="0" borderId="2" xfId="2" applyFont="1" applyBorder="1" applyAlignment="1">
      <alignment horizontal="left" vertical="center" wrapText="1"/>
    </xf>
    <xf numFmtId="0" fontId="15" fillId="0" borderId="3" xfId="2" applyFont="1" applyBorder="1" applyAlignment="1">
      <alignment vertical="center" wrapText="1"/>
    </xf>
    <xf numFmtId="0" fontId="14" fillId="0" borderId="2" xfId="2" quotePrefix="1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 applyAlignment="1">
      <alignment wrapText="1"/>
    </xf>
    <xf numFmtId="0" fontId="27" fillId="4" borderId="2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left" vertical="center" wrapText="1"/>
    </xf>
    <xf numFmtId="0" fontId="27" fillId="5" borderId="3" xfId="0" applyFont="1" applyFill="1" applyBorder="1" applyAlignment="1">
      <alignment horizontal="left" vertical="center" wrapText="1"/>
    </xf>
    <xf numFmtId="0" fontId="27" fillId="5" borderId="5" xfId="0" applyFont="1" applyFill="1" applyBorder="1" applyAlignment="1">
      <alignment horizontal="left" vertical="center" wrapText="1"/>
    </xf>
    <xf numFmtId="0" fontId="27" fillId="7" borderId="2" xfId="0" applyFont="1" applyFill="1" applyBorder="1" applyAlignment="1">
      <alignment horizontal="left" vertical="center" wrapText="1"/>
    </xf>
    <xf numFmtId="0" fontId="27" fillId="7" borderId="3" xfId="0" applyFont="1" applyFill="1" applyBorder="1" applyAlignment="1">
      <alignment horizontal="left" vertical="center" wrapText="1"/>
    </xf>
    <xf numFmtId="0" fontId="27" fillId="7" borderId="5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left" vertical="center" wrapText="1"/>
    </xf>
    <xf numFmtId="0" fontId="29" fillId="2" borderId="5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 indent="1"/>
    </xf>
    <xf numFmtId="0" fontId="25" fillId="2" borderId="3" xfId="0" applyFont="1" applyFill="1" applyBorder="1" applyAlignment="1">
      <alignment horizontal="left" vertical="center" wrapText="1" indent="1"/>
    </xf>
    <xf numFmtId="0" fontId="25" fillId="2" borderId="5" xfId="0" applyFont="1" applyFill="1" applyBorder="1" applyAlignment="1">
      <alignment horizontal="left" vertical="center" wrapText="1" indent="1"/>
    </xf>
    <xf numFmtId="0" fontId="30" fillId="2" borderId="2" xfId="0" applyFont="1" applyFill="1" applyBorder="1" applyAlignment="1">
      <alignment horizontal="left" vertical="center" wrapText="1"/>
    </xf>
    <xf numFmtId="0" fontId="30" fillId="2" borderId="3" xfId="0" applyFont="1" applyFill="1" applyBorder="1" applyAlignment="1">
      <alignment horizontal="left" vertical="center" wrapText="1"/>
    </xf>
    <xf numFmtId="0" fontId="30" fillId="2" borderId="5" xfId="0" applyFont="1" applyFill="1" applyBorder="1" applyAlignment="1">
      <alignment horizontal="left" vertical="center"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tabSelected="1" topLeftCell="A25" zoomScaleNormal="100" workbookViewId="0">
      <selection activeCell="N12" sqref="N12:Q18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8" width="19.42578125" style="1" customWidth="1"/>
    <col min="9" max="9" width="15.28515625" style="1" customWidth="1"/>
    <col min="10" max="10" width="19" style="1" customWidth="1"/>
    <col min="11" max="13" width="8.85546875" style="1"/>
    <col min="14" max="14" width="10" style="144" bestFit="1" customWidth="1"/>
    <col min="15" max="15" width="8.85546875" style="144"/>
    <col min="16" max="16" width="14.28515625" style="146" bestFit="1" customWidth="1"/>
    <col min="17" max="16384" width="8.85546875" style="1"/>
  </cols>
  <sheetData>
    <row r="1" spans="1:16" x14ac:dyDescent="0.25">
      <c r="A1" s="1" t="s">
        <v>213</v>
      </c>
    </row>
    <row r="2" spans="1:16" x14ac:dyDescent="0.25">
      <c r="A2" s="1" t="s">
        <v>134</v>
      </c>
    </row>
    <row r="3" spans="1:16" s="2" customFormat="1" ht="54.75" customHeight="1" x14ac:dyDescent="0.25">
      <c r="A3" s="164" t="s">
        <v>214</v>
      </c>
      <c r="B3" s="164"/>
      <c r="C3" s="164"/>
      <c r="D3" s="164"/>
      <c r="E3" s="164"/>
      <c r="F3" s="164"/>
      <c r="G3" s="164"/>
      <c r="H3" s="164"/>
      <c r="N3" s="145"/>
      <c r="O3" s="145"/>
      <c r="P3" s="147"/>
    </row>
    <row r="4" spans="1:16" s="2" customFormat="1" ht="18" customHeight="1" x14ac:dyDescent="0.25">
      <c r="A4" s="3"/>
      <c r="B4" s="3"/>
      <c r="C4" s="3"/>
      <c r="D4" s="3"/>
      <c r="E4" s="3"/>
      <c r="F4" s="3"/>
      <c r="G4" s="3"/>
      <c r="H4" s="3"/>
      <c r="N4" s="145"/>
      <c r="O4" s="145"/>
      <c r="P4" s="147"/>
    </row>
    <row r="5" spans="1:16" s="2" customFormat="1" ht="15.75" x14ac:dyDescent="0.25">
      <c r="A5" s="164" t="s">
        <v>0</v>
      </c>
      <c r="B5" s="164"/>
      <c r="C5" s="164"/>
      <c r="D5" s="164"/>
      <c r="E5" s="164"/>
      <c r="F5" s="164"/>
      <c r="G5" s="164"/>
      <c r="H5" s="164"/>
      <c r="N5" s="145"/>
      <c r="O5" s="145"/>
      <c r="P5" s="147"/>
    </row>
    <row r="6" spans="1:16" s="2" customFormat="1" ht="18.75" x14ac:dyDescent="0.25">
      <c r="A6" s="3"/>
      <c r="B6" s="3"/>
      <c r="C6" s="3"/>
      <c r="D6" s="3"/>
      <c r="E6" s="3"/>
      <c r="F6" s="3"/>
      <c r="G6" s="3"/>
      <c r="H6" s="3"/>
      <c r="N6" s="145"/>
      <c r="O6" s="145"/>
      <c r="P6" s="147"/>
    </row>
    <row r="7" spans="1:16" s="2" customFormat="1" ht="18" customHeight="1" x14ac:dyDescent="0.25">
      <c r="A7" s="164" t="s">
        <v>13</v>
      </c>
      <c r="B7" s="165"/>
      <c r="C7" s="165"/>
      <c r="D7" s="165"/>
      <c r="E7" s="165"/>
      <c r="F7" s="165"/>
      <c r="G7" s="165"/>
      <c r="H7" s="165"/>
      <c r="N7" s="145"/>
      <c r="O7" s="145"/>
      <c r="P7" s="147"/>
    </row>
    <row r="8" spans="1:16" s="2" customFormat="1" ht="18.75" x14ac:dyDescent="0.3">
      <c r="A8" s="4"/>
      <c r="B8" s="5"/>
      <c r="C8" s="5"/>
      <c r="D8" s="5"/>
      <c r="E8" s="6"/>
      <c r="F8" s="7"/>
      <c r="G8" s="7"/>
      <c r="H8" s="7"/>
      <c r="N8" s="145"/>
      <c r="O8" s="145"/>
      <c r="P8" s="147"/>
    </row>
    <row r="9" spans="1:16" s="2" customFormat="1" ht="25.5" x14ac:dyDescent="0.25">
      <c r="A9" s="166" t="s">
        <v>12</v>
      </c>
      <c r="B9" s="167"/>
      <c r="C9" s="167"/>
      <c r="D9" s="167"/>
      <c r="E9" s="167"/>
      <c r="F9" s="56" t="s">
        <v>199</v>
      </c>
      <c r="G9" s="56" t="s">
        <v>205</v>
      </c>
      <c r="H9" s="57" t="s">
        <v>206</v>
      </c>
      <c r="I9" s="138" t="s">
        <v>207</v>
      </c>
      <c r="J9" s="138" t="s">
        <v>208</v>
      </c>
      <c r="N9" s="145"/>
      <c r="O9" s="145"/>
      <c r="P9" s="147"/>
    </row>
    <row r="10" spans="1:16" s="26" customFormat="1" ht="12" customHeight="1" x14ac:dyDescent="0.25">
      <c r="A10" s="159">
        <v>1</v>
      </c>
      <c r="B10" s="159"/>
      <c r="C10" s="159"/>
      <c r="D10" s="159"/>
      <c r="E10" s="159"/>
      <c r="F10" s="58">
        <v>2</v>
      </c>
      <c r="G10" s="58">
        <v>3</v>
      </c>
      <c r="H10" s="59">
        <v>4</v>
      </c>
      <c r="I10" s="55"/>
      <c r="J10" s="55"/>
      <c r="N10" s="63"/>
      <c r="O10" s="63"/>
      <c r="P10" s="148"/>
    </row>
    <row r="11" spans="1:16" s="2" customFormat="1" x14ac:dyDescent="0.25">
      <c r="A11" s="160" t="s">
        <v>3</v>
      </c>
      <c r="B11" s="158"/>
      <c r="C11" s="158"/>
      <c r="D11" s="158"/>
      <c r="E11" s="168"/>
      <c r="F11" s="8">
        <f>F12+F13</f>
        <v>3647035.89</v>
      </c>
      <c r="G11" s="8">
        <f t="shared" ref="G11:H11" si="0">G12+G13</f>
        <v>4803219</v>
      </c>
      <c r="H11" s="8">
        <f t="shared" si="0"/>
        <v>5318812</v>
      </c>
      <c r="I11" s="8">
        <v>5206827</v>
      </c>
      <c r="J11" s="8">
        <v>5206827</v>
      </c>
      <c r="N11" s="145"/>
      <c r="O11" s="145"/>
      <c r="P11" s="147"/>
    </row>
    <row r="12" spans="1:16" s="2" customFormat="1" x14ac:dyDescent="0.25">
      <c r="A12" s="171" t="s">
        <v>1</v>
      </c>
      <c r="B12" s="172"/>
      <c r="C12" s="172"/>
      <c r="D12" s="172"/>
      <c r="E12" s="170"/>
      <c r="F12" s="9">
        <v>3647035.89</v>
      </c>
      <c r="G12" s="9">
        <v>4803219</v>
      </c>
      <c r="H12" s="9">
        <v>5318812</v>
      </c>
      <c r="I12" s="9">
        <v>5206827</v>
      </c>
      <c r="J12" s="9">
        <v>5206827</v>
      </c>
      <c r="N12" s="145"/>
      <c r="O12" s="145"/>
      <c r="P12" s="147"/>
    </row>
    <row r="13" spans="1:16" s="2" customFormat="1" x14ac:dyDescent="0.25">
      <c r="A13" s="169" t="s">
        <v>2</v>
      </c>
      <c r="B13" s="170"/>
      <c r="C13" s="170"/>
      <c r="D13" s="170"/>
      <c r="E13" s="170"/>
      <c r="F13" s="9"/>
      <c r="G13" s="9"/>
      <c r="H13" s="9"/>
      <c r="I13" s="9"/>
      <c r="J13" s="9"/>
      <c r="N13" s="145"/>
      <c r="O13" s="145"/>
      <c r="P13" s="147"/>
    </row>
    <row r="14" spans="1:16" s="2" customFormat="1" x14ac:dyDescent="0.25">
      <c r="A14" s="10" t="s">
        <v>6</v>
      </c>
      <c r="B14" s="24"/>
      <c r="C14" s="24"/>
      <c r="D14" s="24"/>
      <c r="E14" s="24"/>
      <c r="F14" s="8">
        <f>F15+F16</f>
        <v>3931790.6</v>
      </c>
      <c r="G14" s="8">
        <f t="shared" ref="G14:H14" si="1">G15+G16</f>
        <v>4731219</v>
      </c>
      <c r="H14" s="8">
        <f t="shared" si="1"/>
        <v>5247258</v>
      </c>
      <c r="I14" s="8">
        <f t="shared" ref="I14:J14" si="2">I15+I16</f>
        <v>5135273</v>
      </c>
      <c r="J14" s="8">
        <f t="shared" si="2"/>
        <v>5135273</v>
      </c>
      <c r="N14" s="145"/>
      <c r="O14" s="145"/>
      <c r="P14" s="147"/>
    </row>
    <row r="15" spans="1:16" s="2" customFormat="1" x14ac:dyDescent="0.25">
      <c r="A15" s="173" t="s">
        <v>4</v>
      </c>
      <c r="B15" s="172"/>
      <c r="C15" s="172"/>
      <c r="D15" s="172"/>
      <c r="E15" s="172"/>
      <c r="F15" s="9">
        <v>3698853.6</v>
      </c>
      <c r="G15" s="9">
        <v>4432817</v>
      </c>
      <c r="H15" s="9">
        <v>5057816</v>
      </c>
      <c r="I15" s="9">
        <v>5057816</v>
      </c>
      <c r="J15" s="9">
        <v>5057816</v>
      </c>
      <c r="N15" s="145"/>
      <c r="O15" s="145"/>
      <c r="P15" s="147"/>
    </row>
    <row r="16" spans="1:16" s="2" customFormat="1" x14ac:dyDescent="0.25">
      <c r="A16" s="169" t="s">
        <v>5</v>
      </c>
      <c r="B16" s="170"/>
      <c r="C16" s="170"/>
      <c r="D16" s="170"/>
      <c r="E16" s="170"/>
      <c r="F16" s="9">
        <v>232937</v>
      </c>
      <c r="G16" s="9">
        <v>298402</v>
      </c>
      <c r="H16" s="9">
        <v>189442</v>
      </c>
      <c r="I16" s="9">
        <v>77457</v>
      </c>
      <c r="J16" s="9">
        <v>77457</v>
      </c>
      <c r="N16" s="145"/>
      <c r="O16" s="145"/>
      <c r="P16" s="147"/>
    </row>
    <row r="17" spans="1:16" s="2" customFormat="1" x14ac:dyDescent="0.25">
      <c r="A17" s="157" t="s">
        <v>7</v>
      </c>
      <c r="B17" s="158"/>
      <c r="C17" s="158"/>
      <c r="D17" s="158"/>
      <c r="E17" s="158"/>
      <c r="F17" s="8">
        <f>F11-F14</f>
        <v>-284754.70999999996</v>
      </c>
      <c r="G17" s="8">
        <f t="shared" ref="G17:H17" si="3">G11-G14</f>
        <v>72000</v>
      </c>
      <c r="H17" s="8">
        <f t="shared" si="3"/>
        <v>71554</v>
      </c>
      <c r="I17" s="8">
        <f t="shared" ref="I17:J17" si="4">I11-I14</f>
        <v>71554</v>
      </c>
      <c r="J17" s="8">
        <f t="shared" si="4"/>
        <v>71554</v>
      </c>
      <c r="N17" s="145"/>
      <c r="O17" s="145"/>
      <c r="P17" s="147"/>
    </row>
    <row r="18" spans="1:16" s="2" customFormat="1" ht="18.75" x14ac:dyDescent="0.25">
      <c r="A18" s="3"/>
      <c r="B18" s="11"/>
      <c r="C18" s="11"/>
      <c r="D18" s="11"/>
      <c r="E18" s="11"/>
      <c r="F18" s="11"/>
      <c r="G18" s="11"/>
      <c r="H18" s="12"/>
      <c r="N18" s="145"/>
      <c r="O18" s="145"/>
      <c r="P18" s="147"/>
    </row>
    <row r="19" spans="1:16" s="2" customFormat="1" ht="18" customHeight="1" x14ac:dyDescent="0.25">
      <c r="A19" s="164" t="s">
        <v>14</v>
      </c>
      <c r="B19" s="165"/>
      <c r="C19" s="165"/>
      <c r="D19" s="165"/>
      <c r="E19" s="165"/>
      <c r="F19" s="165"/>
      <c r="G19" s="165"/>
      <c r="H19" s="165"/>
      <c r="N19" s="145"/>
      <c r="O19" s="145"/>
      <c r="P19" s="147"/>
    </row>
    <row r="20" spans="1:16" s="2" customFormat="1" ht="18.75" x14ac:dyDescent="0.25">
      <c r="A20" s="3"/>
      <c r="B20" s="11"/>
      <c r="C20" s="11"/>
      <c r="D20" s="11"/>
      <c r="E20" s="11"/>
      <c r="F20" s="11"/>
      <c r="G20" s="11"/>
      <c r="H20" s="12"/>
      <c r="N20" s="145"/>
      <c r="O20" s="145"/>
      <c r="P20" s="147"/>
    </row>
    <row r="21" spans="1:16" s="2" customFormat="1" ht="25.5" x14ac:dyDescent="0.25">
      <c r="A21" s="166" t="s">
        <v>12</v>
      </c>
      <c r="B21" s="167"/>
      <c r="C21" s="167"/>
      <c r="D21" s="167"/>
      <c r="E21" s="167"/>
      <c r="F21" s="56" t="s">
        <v>199</v>
      </c>
      <c r="G21" s="56" t="s">
        <v>205</v>
      </c>
      <c r="H21" s="57" t="s">
        <v>206</v>
      </c>
      <c r="I21" s="138" t="s">
        <v>207</v>
      </c>
      <c r="J21" s="138" t="s">
        <v>208</v>
      </c>
      <c r="N21" s="145"/>
      <c r="O21" s="145"/>
      <c r="P21" s="147"/>
    </row>
    <row r="22" spans="1:16" s="26" customFormat="1" ht="12" customHeight="1" x14ac:dyDescent="0.25">
      <c r="A22" s="159">
        <v>1</v>
      </c>
      <c r="B22" s="159"/>
      <c r="C22" s="159"/>
      <c r="D22" s="159"/>
      <c r="E22" s="159"/>
      <c r="F22" s="58">
        <v>2</v>
      </c>
      <c r="G22" s="58">
        <v>3</v>
      </c>
      <c r="H22" s="59">
        <v>4</v>
      </c>
      <c r="I22" s="117"/>
      <c r="J22" s="117"/>
      <c r="N22" s="63"/>
      <c r="O22" s="63"/>
      <c r="P22" s="148"/>
    </row>
    <row r="23" spans="1:16" s="2" customFormat="1" x14ac:dyDescent="0.25">
      <c r="A23" s="169" t="s">
        <v>8</v>
      </c>
      <c r="B23" s="170"/>
      <c r="C23" s="170"/>
      <c r="D23" s="170"/>
      <c r="E23" s="170"/>
      <c r="F23" s="9"/>
      <c r="G23" s="9"/>
      <c r="H23" s="9"/>
      <c r="I23" s="116"/>
      <c r="J23" s="116"/>
      <c r="N23" s="145"/>
      <c r="O23" s="145"/>
      <c r="P23" s="147"/>
    </row>
    <row r="24" spans="1:16" s="2" customFormat="1" x14ac:dyDescent="0.25">
      <c r="A24" s="169" t="s">
        <v>9</v>
      </c>
      <c r="B24" s="170"/>
      <c r="C24" s="170"/>
      <c r="D24" s="170"/>
      <c r="E24" s="170"/>
      <c r="F24" s="9">
        <v>71554</v>
      </c>
      <c r="G24" s="9">
        <v>72000</v>
      </c>
      <c r="H24" s="9">
        <v>71554</v>
      </c>
      <c r="I24" s="9">
        <v>71554</v>
      </c>
      <c r="J24" s="9">
        <v>71554</v>
      </c>
      <c r="N24" s="145"/>
      <c r="O24" s="145"/>
      <c r="P24" s="147"/>
    </row>
    <row r="25" spans="1:16" s="2" customFormat="1" x14ac:dyDescent="0.25">
      <c r="A25" s="157" t="s">
        <v>10</v>
      </c>
      <c r="B25" s="158"/>
      <c r="C25" s="158"/>
      <c r="D25" s="158"/>
      <c r="E25" s="158"/>
      <c r="F25" s="8">
        <f>F23-F24</f>
        <v>-71554</v>
      </c>
      <c r="G25" s="8">
        <f t="shared" ref="G25:H25" si="5">G23-G24</f>
        <v>-72000</v>
      </c>
      <c r="H25" s="8">
        <f t="shared" si="5"/>
        <v>-71554</v>
      </c>
      <c r="I25" s="8">
        <f t="shared" ref="I25:J25" si="6">I23-I24</f>
        <v>-71554</v>
      </c>
      <c r="J25" s="8">
        <f t="shared" si="6"/>
        <v>-71554</v>
      </c>
      <c r="N25" s="145"/>
      <c r="O25" s="145"/>
      <c r="P25" s="147"/>
    </row>
    <row r="26" spans="1:16" s="2" customFormat="1" x14ac:dyDescent="0.25">
      <c r="A26" s="157" t="s">
        <v>11</v>
      </c>
      <c r="B26" s="158"/>
      <c r="C26" s="158"/>
      <c r="D26" s="158"/>
      <c r="E26" s="158"/>
      <c r="F26" s="8">
        <f>F17+F25</f>
        <v>-356308.70999999996</v>
      </c>
      <c r="G26" s="8">
        <f t="shared" ref="G26:J26" si="7">G17+G25</f>
        <v>0</v>
      </c>
      <c r="H26" s="8">
        <f t="shared" si="7"/>
        <v>0</v>
      </c>
      <c r="I26" s="8">
        <f t="shared" si="7"/>
        <v>0</v>
      </c>
      <c r="J26" s="8">
        <f t="shared" si="7"/>
        <v>0</v>
      </c>
      <c r="N26" s="145"/>
      <c r="O26" s="145"/>
      <c r="P26" s="147"/>
    </row>
    <row r="27" spans="1:16" s="2" customFormat="1" ht="18.75" x14ac:dyDescent="0.25">
      <c r="A27" s="13"/>
      <c r="B27" s="11"/>
      <c r="C27" s="11"/>
      <c r="D27" s="11"/>
      <c r="E27" s="11"/>
      <c r="F27" s="11"/>
      <c r="G27" s="11"/>
      <c r="H27" s="12"/>
      <c r="N27" s="145"/>
      <c r="O27" s="145"/>
      <c r="P27" s="147"/>
    </row>
    <row r="28" spans="1:16" s="2" customFormat="1" ht="18" customHeight="1" x14ac:dyDescent="0.25">
      <c r="A28" s="164" t="s">
        <v>15</v>
      </c>
      <c r="B28" s="165"/>
      <c r="C28" s="165"/>
      <c r="D28" s="165"/>
      <c r="E28" s="165"/>
      <c r="F28" s="165"/>
      <c r="G28" s="165"/>
      <c r="H28" s="165"/>
      <c r="N28" s="145"/>
      <c r="O28" s="145"/>
      <c r="P28" s="147"/>
    </row>
    <row r="29" spans="1:16" s="2" customFormat="1" ht="18" customHeight="1" x14ac:dyDescent="0.25">
      <c r="A29" s="22"/>
      <c r="B29" s="23"/>
      <c r="C29" s="23"/>
      <c r="D29" s="23"/>
      <c r="E29" s="23"/>
      <c r="F29" s="23"/>
      <c r="G29" s="23"/>
      <c r="H29" s="23"/>
      <c r="N29" s="145"/>
      <c r="O29" s="145"/>
      <c r="P29" s="147"/>
    </row>
    <row r="30" spans="1:16" s="2" customFormat="1" ht="25.5" x14ac:dyDescent="0.25">
      <c r="A30" s="149" t="s">
        <v>21</v>
      </c>
      <c r="B30" s="150"/>
      <c r="C30" s="150"/>
      <c r="D30" s="150"/>
      <c r="E30" s="151"/>
      <c r="F30" s="56" t="s">
        <v>199</v>
      </c>
      <c r="G30" s="56" t="s">
        <v>205</v>
      </c>
      <c r="H30" s="57" t="s">
        <v>206</v>
      </c>
      <c r="I30" s="138" t="s">
        <v>207</v>
      </c>
      <c r="J30" s="138" t="s">
        <v>208</v>
      </c>
      <c r="N30" s="145"/>
      <c r="O30" s="145"/>
      <c r="P30" s="147"/>
    </row>
    <row r="31" spans="1:16" s="26" customFormat="1" ht="12" customHeight="1" x14ac:dyDescent="0.25">
      <c r="A31" s="159">
        <v>1</v>
      </c>
      <c r="B31" s="159"/>
      <c r="C31" s="159"/>
      <c r="D31" s="159"/>
      <c r="E31" s="159"/>
      <c r="F31" s="58">
        <v>2</v>
      </c>
      <c r="G31" s="58">
        <v>3</v>
      </c>
      <c r="H31" s="59">
        <v>4</v>
      </c>
      <c r="I31" s="55"/>
      <c r="J31" s="55"/>
      <c r="N31" s="63"/>
      <c r="O31" s="63"/>
      <c r="P31" s="148"/>
    </row>
    <row r="32" spans="1:16" s="2" customFormat="1" ht="15" customHeight="1" x14ac:dyDescent="0.25">
      <c r="A32" s="152" t="s">
        <v>16</v>
      </c>
      <c r="B32" s="153"/>
      <c r="C32" s="153"/>
      <c r="D32" s="153"/>
      <c r="E32" s="154"/>
      <c r="F32" s="14">
        <v>35310.660000000003</v>
      </c>
      <c r="G32" s="14">
        <v>-320997.93</v>
      </c>
      <c r="H32" s="113">
        <v>-320997.93</v>
      </c>
      <c r="I32" s="118">
        <v>0</v>
      </c>
      <c r="J32" s="118">
        <v>0</v>
      </c>
      <c r="N32" s="145"/>
      <c r="O32" s="145"/>
      <c r="P32" s="147"/>
    </row>
    <row r="33" spans="1:16" s="2" customFormat="1" ht="15" customHeight="1" x14ac:dyDescent="0.25">
      <c r="A33" s="157" t="s">
        <v>17</v>
      </c>
      <c r="B33" s="158"/>
      <c r="C33" s="158"/>
      <c r="D33" s="158"/>
      <c r="E33" s="158"/>
      <c r="F33" s="15">
        <f>F26+F32</f>
        <v>-320998.04999999993</v>
      </c>
      <c r="G33" s="15">
        <f t="shared" ref="G33:H33" si="8">G26+G32</f>
        <v>-320997.93</v>
      </c>
      <c r="H33" s="114">
        <f t="shared" si="8"/>
        <v>-320997.93</v>
      </c>
      <c r="I33" s="115">
        <v>0</v>
      </c>
      <c r="J33" s="115">
        <v>0</v>
      </c>
      <c r="N33" s="145"/>
      <c r="O33" s="145"/>
      <c r="P33" s="147"/>
    </row>
    <row r="34" spans="1:16" s="2" customFormat="1" ht="45" customHeight="1" x14ac:dyDescent="0.25">
      <c r="A34" s="160" t="s">
        <v>18</v>
      </c>
      <c r="B34" s="161"/>
      <c r="C34" s="161"/>
      <c r="D34" s="161"/>
      <c r="E34" s="162"/>
      <c r="F34" s="15">
        <f>F17+F25+F32-F33</f>
        <v>0</v>
      </c>
      <c r="G34" s="15">
        <f t="shared" ref="G34:H34" si="9">G17+G25+G32-G33</f>
        <v>0</v>
      </c>
      <c r="H34" s="15">
        <f t="shared" si="9"/>
        <v>0</v>
      </c>
      <c r="I34" s="115"/>
      <c r="J34" s="115"/>
      <c r="N34" s="145"/>
      <c r="O34" s="145"/>
      <c r="P34" s="147"/>
    </row>
    <row r="35" spans="1:16" s="2" customFormat="1" ht="18" customHeight="1" x14ac:dyDescent="0.25">
      <c r="A35" s="21"/>
      <c r="B35" s="16"/>
      <c r="C35" s="16"/>
      <c r="D35" s="16"/>
      <c r="E35" s="16"/>
      <c r="F35" s="16"/>
      <c r="G35" s="16"/>
      <c r="H35" s="16"/>
      <c r="N35" s="145"/>
      <c r="O35" s="145"/>
      <c r="P35" s="147"/>
    </row>
    <row r="36" spans="1:16" s="2" customFormat="1" ht="18" customHeight="1" x14ac:dyDescent="0.25">
      <c r="A36" s="163" t="s">
        <v>19</v>
      </c>
      <c r="B36" s="163"/>
      <c r="C36" s="163"/>
      <c r="D36" s="163"/>
      <c r="E36" s="163"/>
      <c r="F36" s="163"/>
      <c r="G36" s="163"/>
      <c r="H36" s="163"/>
      <c r="N36" s="145"/>
      <c r="O36" s="145"/>
      <c r="P36" s="147"/>
    </row>
    <row r="37" spans="1:16" s="2" customFormat="1" ht="18.75" x14ac:dyDescent="0.25">
      <c r="A37" s="17"/>
      <c r="B37" s="18"/>
      <c r="C37" s="18"/>
      <c r="D37" s="18"/>
      <c r="E37" s="18"/>
      <c r="F37" s="18"/>
      <c r="G37" s="18"/>
      <c r="H37" s="19"/>
      <c r="N37" s="145"/>
      <c r="O37" s="145"/>
      <c r="P37" s="147"/>
    </row>
    <row r="38" spans="1:16" s="2" customFormat="1" ht="25.5" x14ac:dyDescent="0.25">
      <c r="A38" s="149" t="s">
        <v>21</v>
      </c>
      <c r="B38" s="150"/>
      <c r="C38" s="150"/>
      <c r="D38" s="150"/>
      <c r="E38" s="151"/>
      <c r="F38" s="56" t="s">
        <v>199</v>
      </c>
      <c r="G38" s="56" t="s">
        <v>205</v>
      </c>
      <c r="H38" s="57" t="s">
        <v>206</v>
      </c>
      <c r="I38" s="138" t="s">
        <v>207</v>
      </c>
      <c r="J38" s="138" t="s">
        <v>208</v>
      </c>
      <c r="N38" s="145"/>
      <c r="O38" s="145"/>
      <c r="P38" s="147"/>
    </row>
    <row r="39" spans="1:16" s="26" customFormat="1" ht="12" customHeight="1" x14ac:dyDescent="0.25">
      <c r="A39" s="159">
        <v>1</v>
      </c>
      <c r="B39" s="159"/>
      <c r="C39" s="159"/>
      <c r="D39" s="159"/>
      <c r="E39" s="159"/>
      <c r="F39" s="58">
        <v>2</v>
      </c>
      <c r="G39" s="58">
        <v>3</v>
      </c>
      <c r="H39" s="59">
        <v>4</v>
      </c>
      <c r="I39" s="55"/>
      <c r="J39" s="55"/>
      <c r="N39" s="63"/>
      <c r="O39" s="63"/>
      <c r="P39" s="148"/>
    </row>
    <row r="40" spans="1:16" s="2" customFormat="1" x14ac:dyDescent="0.25">
      <c r="A40" s="152" t="s">
        <v>16</v>
      </c>
      <c r="B40" s="153"/>
      <c r="C40" s="153"/>
      <c r="D40" s="153"/>
      <c r="E40" s="154"/>
      <c r="F40" s="14">
        <v>0</v>
      </c>
      <c r="G40" s="14">
        <v>-320998</v>
      </c>
      <c r="H40" s="113">
        <v>-320998</v>
      </c>
      <c r="I40" s="119">
        <v>0</v>
      </c>
      <c r="J40" s="119">
        <v>0</v>
      </c>
      <c r="N40" s="145"/>
      <c r="O40" s="145"/>
      <c r="P40" s="147"/>
    </row>
    <row r="41" spans="1:16" s="2" customFormat="1" ht="28.5" customHeight="1" x14ac:dyDescent="0.25">
      <c r="A41" s="152" t="s">
        <v>20</v>
      </c>
      <c r="B41" s="153"/>
      <c r="C41" s="153"/>
      <c r="D41" s="153"/>
      <c r="E41" s="154"/>
      <c r="F41" s="14">
        <v>0</v>
      </c>
      <c r="G41" s="14">
        <v>0</v>
      </c>
      <c r="H41" s="113">
        <v>0</v>
      </c>
      <c r="I41" s="119"/>
      <c r="J41" s="119"/>
      <c r="N41" s="145"/>
      <c r="O41" s="145"/>
      <c r="P41" s="147"/>
    </row>
    <row r="42" spans="1:16" s="2" customFormat="1" ht="25.5" customHeight="1" x14ac:dyDescent="0.25">
      <c r="A42" s="152" t="s">
        <v>67</v>
      </c>
      <c r="B42" s="155"/>
      <c r="C42" s="155"/>
      <c r="D42" s="155"/>
      <c r="E42" s="156"/>
      <c r="F42" s="14">
        <v>-320998</v>
      </c>
      <c r="G42" s="14">
        <v>0</v>
      </c>
      <c r="H42" s="113">
        <v>0</v>
      </c>
      <c r="I42" s="119"/>
      <c r="J42" s="119"/>
      <c r="N42" s="145"/>
      <c r="O42" s="145"/>
      <c r="P42" s="147"/>
    </row>
    <row r="43" spans="1:16" s="2" customFormat="1" ht="15" customHeight="1" x14ac:dyDescent="0.25">
      <c r="A43" s="157" t="s">
        <v>17</v>
      </c>
      <c r="B43" s="158"/>
      <c r="C43" s="158"/>
      <c r="D43" s="158"/>
      <c r="E43" s="158"/>
      <c r="F43" s="20">
        <f>F40-F41+F42</f>
        <v>-320998</v>
      </c>
      <c r="G43" s="20">
        <f t="shared" ref="G43:H43" si="10">G40-G41+G42</f>
        <v>-320998</v>
      </c>
      <c r="H43" s="20">
        <f t="shared" si="10"/>
        <v>-320998</v>
      </c>
      <c r="I43" s="115">
        <v>0</v>
      </c>
      <c r="J43" s="115">
        <v>0</v>
      </c>
      <c r="N43" s="145"/>
      <c r="O43" s="145"/>
      <c r="P43" s="147"/>
    </row>
    <row r="44" spans="1:16" ht="9" customHeight="1" x14ac:dyDescent="0.25"/>
  </sheetData>
  <mergeCells count="31">
    <mergeCell ref="A19:H19"/>
    <mergeCell ref="A10:E10"/>
    <mergeCell ref="A30:E30"/>
    <mergeCell ref="A32:E32"/>
    <mergeCell ref="A23:E23"/>
    <mergeCell ref="A24:E24"/>
    <mergeCell ref="A25:E25"/>
    <mergeCell ref="A26:E26"/>
    <mergeCell ref="A12:E12"/>
    <mergeCell ref="A13:E13"/>
    <mergeCell ref="A15:E15"/>
    <mergeCell ref="A16:E16"/>
    <mergeCell ref="A17:E17"/>
    <mergeCell ref="A21:E21"/>
    <mergeCell ref="A28:H28"/>
    <mergeCell ref="A3:H3"/>
    <mergeCell ref="A5:H5"/>
    <mergeCell ref="A7:H7"/>
    <mergeCell ref="A9:E9"/>
    <mergeCell ref="A11:E11"/>
    <mergeCell ref="A33:E33"/>
    <mergeCell ref="A34:E34"/>
    <mergeCell ref="A36:H36"/>
    <mergeCell ref="A22:E22"/>
    <mergeCell ref="A31:E31"/>
    <mergeCell ref="A38:E38"/>
    <mergeCell ref="A40:E40"/>
    <mergeCell ref="A41:E41"/>
    <mergeCell ref="A42:E42"/>
    <mergeCell ref="A43:E43"/>
    <mergeCell ref="A39:E3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1" manualBreakCount="1">
    <brk id="2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9"/>
  <sheetViews>
    <sheetView topLeftCell="A160" zoomScaleNormal="100" workbookViewId="0">
      <selection activeCell="Q4" sqref="Q4"/>
    </sheetView>
  </sheetViews>
  <sheetFormatPr defaultColWidth="8.85546875" defaultRowHeight="15" x14ac:dyDescent="0.25"/>
  <cols>
    <col min="1" max="1" width="7.85546875" style="26" bestFit="1" customWidth="1"/>
    <col min="2" max="2" width="44.7109375" style="26" customWidth="1"/>
    <col min="3" max="4" width="19.5703125" style="26" customWidth="1"/>
    <col min="5" max="5" width="19.42578125" style="26" customWidth="1"/>
    <col min="6" max="6" width="18.5703125" style="26" customWidth="1"/>
    <col min="7" max="7" width="17.140625" style="26" customWidth="1"/>
    <col min="8" max="8" width="25.28515625" style="26" hidden="1" customWidth="1"/>
    <col min="9" max="13" width="11.5703125" style="26" hidden="1" customWidth="1"/>
    <col min="14" max="16384" width="8.85546875" style="26"/>
  </cols>
  <sheetData>
    <row r="1" spans="1:8" ht="18.75" x14ac:dyDescent="0.25">
      <c r="A1" s="54"/>
      <c r="B1" s="25"/>
      <c r="C1" s="25"/>
      <c r="D1" s="25"/>
      <c r="E1" s="25"/>
      <c r="F1" s="25"/>
      <c r="G1" s="25"/>
      <c r="H1" s="25"/>
    </row>
    <row r="2" spans="1:8" ht="15.6" customHeight="1" x14ac:dyDescent="0.25">
      <c r="A2" s="174" t="s">
        <v>22</v>
      </c>
      <c r="B2" s="174"/>
      <c r="C2" s="174"/>
      <c r="D2" s="174"/>
      <c r="E2" s="174"/>
      <c r="F2" s="49"/>
      <c r="G2" s="28"/>
      <c r="H2" s="28"/>
    </row>
    <row r="3" spans="1:8" ht="18.75" x14ac:dyDescent="0.25">
      <c r="A3" s="25"/>
      <c r="B3" s="25"/>
      <c r="C3" s="25"/>
      <c r="D3" s="25"/>
      <c r="E3" s="25"/>
      <c r="F3" s="25"/>
      <c r="G3" s="27"/>
      <c r="H3" s="27"/>
    </row>
    <row r="4" spans="1:8" ht="15.6" customHeight="1" x14ac:dyDescent="0.25">
      <c r="A4" s="174" t="s">
        <v>23</v>
      </c>
      <c r="B4" s="174"/>
      <c r="C4" s="174"/>
      <c r="D4" s="174"/>
      <c r="E4" s="174"/>
      <c r="F4" s="49"/>
      <c r="G4" s="29"/>
      <c r="H4" s="29"/>
    </row>
    <row r="5" spans="1:8" ht="18.75" x14ac:dyDescent="0.25">
      <c r="A5" s="25"/>
      <c r="B5" s="25"/>
      <c r="C5" s="25"/>
      <c r="D5" s="25"/>
      <c r="E5" s="25"/>
      <c r="F5" s="25"/>
      <c r="G5" s="27"/>
      <c r="H5" s="27"/>
    </row>
    <row r="6" spans="1:8" ht="25.5" x14ac:dyDescent="0.25">
      <c r="A6" s="30" t="s">
        <v>39</v>
      </c>
      <c r="B6" s="31" t="s">
        <v>21</v>
      </c>
      <c r="C6" s="32" t="s">
        <v>135</v>
      </c>
      <c r="D6" s="32" t="s">
        <v>205</v>
      </c>
      <c r="E6" s="30" t="s">
        <v>206</v>
      </c>
      <c r="F6" s="139" t="s">
        <v>209</v>
      </c>
      <c r="G6" s="123" t="s">
        <v>208</v>
      </c>
    </row>
    <row r="7" spans="1:8" s="34" customFormat="1" ht="11.25" x14ac:dyDescent="0.2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120">
        <v>6</v>
      </c>
      <c r="G7" s="120">
        <v>7</v>
      </c>
    </row>
    <row r="8" spans="1:8" x14ac:dyDescent="0.25">
      <c r="A8" s="35"/>
      <c r="B8" s="35" t="s">
        <v>24</v>
      </c>
      <c r="C8" s="74">
        <f>SUM(C9)</f>
        <v>3647036</v>
      </c>
      <c r="D8" s="74">
        <f>SUM(D9)</f>
        <v>4803219</v>
      </c>
      <c r="E8" s="61">
        <f>E9+E31</f>
        <v>5318812</v>
      </c>
      <c r="F8" s="61">
        <f t="shared" ref="F8:G8" si="0">F9+F31</f>
        <v>5206827</v>
      </c>
      <c r="G8" s="61">
        <f t="shared" si="0"/>
        <v>5206827</v>
      </c>
    </row>
    <row r="9" spans="1:8" x14ac:dyDescent="0.25">
      <c r="A9" s="35">
        <v>6</v>
      </c>
      <c r="B9" s="35" t="s">
        <v>25</v>
      </c>
      <c r="C9" s="74">
        <f>C10+C16+C19+C26</f>
        <v>3647036</v>
      </c>
      <c r="D9" s="74">
        <f>D10+D16+D19+D26</f>
        <v>4803219</v>
      </c>
      <c r="E9" s="61">
        <f>E10+E16+E19+E26</f>
        <v>5318812</v>
      </c>
      <c r="F9" s="61">
        <f t="shared" ref="F9:G9" si="1">F10+F16+F19+F26</f>
        <v>5206827</v>
      </c>
      <c r="G9" s="61">
        <f t="shared" si="1"/>
        <v>5206827</v>
      </c>
    </row>
    <row r="10" spans="1:8" ht="25.5" x14ac:dyDescent="0.25">
      <c r="A10" s="125">
        <v>63</v>
      </c>
      <c r="B10" s="35" t="s">
        <v>26</v>
      </c>
      <c r="C10" s="74">
        <f>C11+C13</f>
        <v>75058</v>
      </c>
      <c r="D10" s="74">
        <f>D11+D13</f>
        <v>183974</v>
      </c>
      <c r="E10" s="112">
        <f>E11+E13</f>
        <v>153974</v>
      </c>
      <c r="F10" s="112">
        <f t="shared" ref="F10:G10" si="2">F11+F13</f>
        <v>41989</v>
      </c>
      <c r="G10" s="112">
        <f t="shared" si="2"/>
        <v>41989</v>
      </c>
    </row>
    <row r="11" spans="1:8" x14ac:dyDescent="0.25">
      <c r="A11" s="125">
        <v>634</v>
      </c>
      <c r="B11" s="35" t="s">
        <v>138</v>
      </c>
      <c r="C11" s="71">
        <f>SUM(C12)</f>
        <v>18335</v>
      </c>
      <c r="D11" s="74">
        <f>SUM(D12)</f>
        <v>0</v>
      </c>
      <c r="E11" s="112">
        <f>SUM(E12)</f>
        <v>0</v>
      </c>
      <c r="F11" s="122">
        <v>0</v>
      </c>
      <c r="G11" s="122">
        <v>0</v>
      </c>
    </row>
    <row r="12" spans="1:8" x14ac:dyDescent="0.25">
      <c r="A12" s="47">
        <v>6341</v>
      </c>
      <c r="B12" s="37" t="s">
        <v>139</v>
      </c>
      <c r="C12" s="71">
        <v>18335</v>
      </c>
      <c r="D12" s="71">
        <v>0</v>
      </c>
      <c r="E12" s="109">
        <v>0</v>
      </c>
      <c r="F12" s="122">
        <v>0</v>
      </c>
      <c r="G12" s="122">
        <v>0</v>
      </c>
      <c r="H12" s="63"/>
    </row>
    <row r="13" spans="1:8" ht="25.5" x14ac:dyDescent="0.25">
      <c r="A13" s="125">
        <v>636</v>
      </c>
      <c r="B13" s="35" t="s">
        <v>140</v>
      </c>
      <c r="C13" s="74">
        <f>SUM(C14:C15)</f>
        <v>56723</v>
      </c>
      <c r="D13" s="74">
        <f>SUM(D14:D15)</f>
        <v>183974</v>
      </c>
      <c r="E13" s="126">
        <f>SUM(E14:E15)</f>
        <v>153974</v>
      </c>
      <c r="F13" s="126">
        <f t="shared" ref="F13:G13" si="3">SUM(F14:F15)</f>
        <v>41989</v>
      </c>
      <c r="G13" s="126">
        <f t="shared" si="3"/>
        <v>41989</v>
      </c>
    </row>
    <row r="14" spans="1:8" x14ac:dyDescent="0.25">
      <c r="A14" s="47">
        <v>6361</v>
      </c>
      <c r="B14" s="37" t="s">
        <v>141</v>
      </c>
      <c r="C14" s="71">
        <v>56723</v>
      </c>
      <c r="D14" s="71">
        <v>71989</v>
      </c>
      <c r="E14" s="109">
        <v>41989</v>
      </c>
      <c r="F14" s="124">
        <v>41989</v>
      </c>
      <c r="G14" s="124">
        <v>41989</v>
      </c>
    </row>
    <row r="15" spans="1:8" x14ac:dyDescent="0.25">
      <c r="A15" s="47">
        <v>6362</v>
      </c>
      <c r="B15" s="37" t="s">
        <v>142</v>
      </c>
      <c r="C15" s="71">
        <v>0</v>
      </c>
      <c r="D15" s="71">
        <v>111985</v>
      </c>
      <c r="E15" s="109">
        <v>111985</v>
      </c>
      <c r="F15" s="124">
        <v>0</v>
      </c>
      <c r="G15" s="124">
        <v>0</v>
      </c>
    </row>
    <row r="16" spans="1:8" x14ac:dyDescent="0.25">
      <c r="A16" s="125">
        <v>65</v>
      </c>
      <c r="B16" s="35" t="s">
        <v>69</v>
      </c>
      <c r="C16" s="74">
        <f t="shared" ref="C16:G17" si="4">SUM(C17)</f>
        <v>2247590</v>
      </c>
      <c r="D16" s="74">
        <f t="shared" si="4"/>
        <v>2460957</v>
      </c>
      <c r="E16" s="112">
        <f t="shared" si="4"/>
        <v>4250904</v>
      </c>
      <c r="F16" s="112">
        <f t="shared" si="4"/>
        <v>4250904</v>
      </c>
      <c r="G16" s="112">
        <f t="shared" si="4"/>
        <v>4250904</v>
      </c>
    </row>
    <row r="17" spans="1:13" x14ac:dyDescent="0.25">
      <c r="A17" s="125">
        <v>652</v>
      </c>
      <c r="B17" s="35" t="s">
        <v>69</v>
      </c>
      <c r="C17" s="74">
        <f t="shared" si="4"/>
        <v>2247590</v>
      </c>
      <c r="D17" s="74">
        <f t="shared" si="4"/>
        <v>2460957</v>
      </c>
      <c r="E17" s="112">
        <f t="shared" si="4"/>
        <v>4250904</v>
      </c>
      <c r="F17" s="112">
        <f t="shared" si="4"/>
        <v>4250904</v>
      </c>
      <c r="G17" s="112">
        <f t="shared" si="4"/>
        <v>4250904</v>
      </c>
    </row>
    <row r="18" spans="1:13" x14ac:dyDescent="0.25">
      <c r="A18" s="47">
        <v>6526</v>
      </c>
      <c r="B18" s="37" t="s">
        <v>143</v>
      </c>
      <c r="C18" s="71">
        <v>2247590</v>
      </c>
      <c r="D18" s="71">
        <v>2460957</v>
      </c>
      <c r="E18" s="109">
        <v>4250904</v>
      </c>
      <c r="F18" s="140">
        <v>4250904</v>
      </c>
      <c r="G18" s="140">
        <v>4250904</v>
      </c>
    </row>
    <row r="19" spans="1:13" ht="25.5" x14ac:dyDescent="0.25">
      <c r="A19" s="127">
        <v>66</v>
      </c>
      <c r="B19" s="35" t="s">
        <v>27</v>
      </c>
      <c r="C19" s="74">
        <f>C20+C23</f>
        <v>75483</v>
      </c>
      <c r="D19" s="74">
        <f>SUM(D20)</f>
        <v>207632</v>
      </c>
      <c r="E19" s="126">
        <f>E20+E23</f>
        <v>56500</v>
      </c>
      <c r="F19" s="126">
        <f t="shared" ref="F19:G19" si="5">F20+F23</f>
        <v>56500</v>
      </c>
      <c r="G19" s="126">
        <f t="shared" si="5"/>
        <v>56500</v>
      </c>
    </row>
    <row r="20" spans="1:13" x14ac:dyDescent="0.25">
      <c r="A20" s="127">
        <v>661</v>
      </c>
      <c r="B20" s="35" t="s">
        <v>144</v>
      </c>
      <c r="C20" s="74">
        <f>SUM(C21:C22)</f>
        <v>45233</v>
      </c>
      <c r="D20" s="74">
        <f>SUM(D21:D22)</f>
        <v>207632</v>
      </c>
      <c r="E20" s="112">
        <f>SUM(E22)</f>
        <v>56500</v>
      </c>
      <c r="F20" s="112">
        <f t="shared" ref="F20:G20" si="6">SUM(F22)</f>
        <v>56500</v>
      </c>
      <c r="G20" s="112">
        <f t="shared" si="6"/>
        <v>56500</v>
      </c>
    </row>
    <row r="21" spans="1:13" x14ac:dyDescent="0.25">
      <c r="A21" s="48">
        <v>6612</v>
      </c>
      <c r="B21" s="37" t="s">
        <v>204</v>
      </c>
      <c r="C21" s="74">
        <v>0</v>
      </c>
      <c r="D21" s="71">
        <v>117000</v>
      </c>
      <c r="E21" s="112">
        <v>0</v>
      </c>
      <c r="F21" s="140">
        <v>0</v>
      </c>
      <c r="G21" s="140">
        <f t="shared" ref="G21" si="7">E21/D21*100</f>
        <v>0</v>
      </c>
    </row>
    <row r="22" spans="1:13" x14ac:dyDescent="0.25">
      <c r="A22" s="48">
        <v>6615</v>
      </c>
      <c r="B22" s="37" t="s">
        <v>145</v>
      </c>
      <c r="C22" s="71">
        <v>45233</v>
      </c>
      <c r="D22" s="71">
        <v>90632</v>
      </c>
      <c r="E22" s="109">
        <v>56500</v>
      </c>
      <c r="F22" s="69">
        <v>56500</v>
      </c>
      <c r="G22" s="69">
        <v>56500</v>
      </c>
      <c r="I22" s="136" t="s">
        <v>202</v>
      </c>
      <c r="J22" s="137" t="s">
        <v>203</v>
      </c>
    </row>
    <row r="23" spans="1:13" x14ac:dyDescent="0.25">
      <c r="A23" s="127">
        <v>663</v>
      </c>
      <c r="B23" s="35" t="s">
        <v>146</v>
      </c>
      <c r="C23" s="74">
        <f>SUM(C24:C25)</f>
        <v>30250</v>
      </c>
      <c r="D23" s="74">
        <f>SUM(D24:D25)</f>
        <v>0</v>
      </c>
      <c r="E23" s="112">
        <f>SUM(E24:E25)</f>
        <v>0</v>
      </c>
      <c r="F23" s="140">
        <v>0</v>
      </c>
      <c r="G23" s="140">
        <v>0</v>
      </c>
      <c r="H23" s="26">
        <v>31</v>
      </c>
      <c r="I23" s="63">
        <v>330183</v>
      </c>
      <c r="J23" s="63">
        <v>961780</v>
      </c>
      <c r="K23" s="63">
        <f>SUM(I23:J23)</f>
        <v>1291963</v>
      </c>
    </row>
    <row r="24" spans="1:13" x14ac:dyDescent="0.25">
      <c r="A24" s="48">
        <v>6631</v>
      </c>
      <c r="B24" s="37" t="s">
        <v>91</v>
      </c>
      <c r="C24" s="71">
        <v>3500</v>
      </c>
      <c r="D24" s="71">
        <v>0</v>
      </c>
      <c r="E24" s="109">
        <v>0</v>
      </c>
      <c r="F24" s="140">
        <v>0</v>
      </c>
      <c r="G24" s="140">
        <v>0</v>
      </c>
      <c r="I24" s="63">
        <v>21643</v>
      </c>
      <c r="J24" s="63">
        <v>19908</v>
      </c>
      <c r="K24" s="63">
        <f t="shared" ref="K24:K27" si="8">SUM(I24:J24)</f>
        <v>41551</v>
      </c>
      <c r="M24" s="63">
        <f>SUM(K23:K25)</f>
        <v>1339214</v>
      </c>
    </row>
    <row r="25" spans="1:13" x14ac:dyDescent="0.25">
      <c r="A25" s="48">
        <v>6632</v>
      </c>
      <c r="B25" s="37" t="s">
        <v>93</v>
      </c>
      <c r="C25" s="71">
        <v>26750</v>
      </c>
      <c r="D25" s="71">
        <v>0</v>
      </c>
      <c r="E25" s="109">
        <v>0</v>
      </c>
      <c r="F25" s="140">
        <v>0</v>
      </c>
      <c r="G25" s="140">
        <v>0</v>
      </c>
      <c r="I25" s="63">
        <v>5700</v>
      </c>
      <c r="J25" s="63"/>
      <c r="K25" s="63">
        <f t="shared" si="8"/>
        <v>5700</v>
      </c>
    </row>
    <row r="26" spans="1:13" ht="25.5" x14ac:dyDescent="0.25">
      <c r="A26" s="127">
        <v>67</v>
      </c>
      <c r="B26" s="35" t="s">
        <v>68</v>
      </c>
      <c r="C26" s="112">
        <f>SUM(C27)</f>
        <v>1248905</v>
      </c>
      <c r="D26" s="74">
        <f>SUM(D27)</f>
        <v>1950656</v>
      </c>
      <c r="E26" s="126">
        <f>SUM(E27)</f>
        <v>857434</v>
      </c>
      <c r="F26" s="126">
        <f t="shared" ref="F26:G26" si="9">SUM(F27)</f>
        <v>857434</v>
      </c>
      <c r="G26" s="126">
        <f t="shared" si="9"/>
        <v>857434</v>
      </c>
      <c r="H26" s="26">
        <v>5</v>
      </c>
      <c r="I26" s="63">
        <v>72000</v>
      </c>
      <c r="J26" s="63"/>
      <c r="K26" s="63">
        <f t="shared" si="8"/>
        <v>72000</v>
      </c>
    </row>
    <row r="27" spans="1:13" ht="25.5" x14ac:dyDescent="0.25">
      <c r="A27" s="127">
        <v>671</v>
      </c>
      <c r="B27" s="35" t="s">
        <v>147</v>
      </c>
      <c r="C27" s="112">
        <f>SUM(C28:C30)</f>
        <v>1248905</v>
      </c>
      <c r="D27" s="74">
        <f t="shared" ref="D27:E27" si="10">SUM(D28:D30)</f>
        <v>1950656</v>
      </c>
      <c r="E27" s="112">
        <f t="shared" si="10"/>
        <v>857434</v>
      </c>
      <c r="F27" s="112">
        <f t="shared" ref="F27:G27" si="11">SUM(F28:F30)</f>
        <v>857434</v>
      </c>
      <c r="G27" s="112">
        <f t="shared" si="11"/>
        <v>857434</v>
      </c>
      <c r="H27" s="128">
        <v>4</v>
      </c>
      <c r="I27" s="63">
        <v>111985</v>
      </c>
      <c r="J27" s="63">
        <v>227457</v>
      </c>
      <c r="K27" s="63">
        <f t="shared" si="8"/>
        <v>339442</v>
      </c>
    </row>
    <row r="28" spans="1:13" x14ac:dyDescent="0.25">
      <c r="A28" s="48">
        <v>6711</v>
      </c>
      <c r="B28" s="37"/>
      <c r="C28" s="71">
        <v>1013752</v>
      </c>
      <c r="D28" s="71">
        <v>1539214</v>
      </c>
      <c r="E28" s="109">
        <v>708423</v>
      </c>
      <c r="F28" s="109">
        <v>708423</v>
      </c>
      <c r="G28" s="109">
        <v>708423</v>
      </c>
      <c r="H28" s="63"/>
      <c r="I28" s="63"/>
      <c r="J28" s="63"/>
    </row>
    <row r="29" spans="1:13" x14ac:dyDescent="0.25">
      <c r="A29" s="48">
        <v>6712</v>
      </c>
      <c r="B29" s="37"/>
      <c r="C29" s="71">
        <v>163599</v>
      </c>
      <c r="D29" s="71">
        <v>339442</v>
      </c>
      <c r="E29" s="109">
        <v>77457</v>
      </c>
      <c r="F29" s="109">
        <v>77457</v>
      </c>
      <c r="G29" s="109">
        <v>77457</v>
      </c>
      <c r="I29" s="63">
        <f>SUM(I23:I27)</f>
        <v>541511</v>
      </c>
      <c r="J29" s="63">
        <f>SUM(J23:J27)</f>
        <v>1209145</v>
      </c>
      <c r="K29" s="63">
        <f>SUM(I29:J29)</f>
        <v>1750656</v>
      </c>
    </row>
    <row r="30" spans="1:13" x14ac:dyDescent="0.25">
      <c r="A30" s="48">
        <v>6714</v>
      </c>
      <c r="B30" s="37"/>
      <c r="C30" s="71">
        <v>71554</v>
      </c>
      <c r="D30" s="71">
        <v>72000</v>
      </c>
      <c r="E30" s="109">
        <v>71554</v>
      </c>
      <c r="F30" s="109">
        <v>71554</v>
      </c>
      <c r="G30" s="109">
        <v>71554</v>
      </c>
      <c r="I30" s="63"/>
      <c r="J30" s="63"/>
    </row>
    <row r="31" spans="1:13" x14ac:dyDescent="0.25">
      <c r="A31" s="39">
        <v>7</v>
      </c>
      <c r="B31" s="35" t="s">
        <v>29</v>
      </c>
      <c r="C31" s="71">
        <v>0</v>
      </c>
      <c r="D31" s="71">
        <v>0</v>
      </c>
      <c r="E31" s="109">
        <v>0</v>
      </c>
      <c r="F31" s="69">
        <v>0</v>
      </c>
      <c r="G31" s="69">
        <v>0</v>
      </c>
      <c r="H31" s="128"/>
    </row>
    <row r="32" spans="1:13" x14ac:dyDescent="0.25">
      <c r="A32" s="48">
        <v>72</v>
      </c>
      <c r="B32" s="40" t="s">
        <v>30</v>
      </c>
      <c r="C32" s="72">
        <v>0</v>
      </c>
      <c r="D32" s="72">
        <v>0</v>
      </c>
      <c r="E32" s="109">
        <v>0</v>
      </c>
      <c r="F32" s="69">
        <v>0</v>
      </c>
      <c r="G32" s="69">
        <v>0</v>
      </c>
    </row>
    <row r="33" spans="1:13" x14ac:dyDescent="0.25">
      <c r="A33" s="48" t="s">
        <v>28</v>
      </c>
      <c r="B33" s="41"/>
      <c r="C33" s="73"/>
      <c r="D33" s="73"/>
      <c r="E33" s="36"/>
      <c r="F33" s="55"/>
      <c r="G33" s="55"/>
      <c r="H33" s="62"/>
    </row>
    <row r="35" spans="1:13" ht="25.5" x14ac:dyDescent="0.25">
      <c r="A35" s="30" t="s">
        <v>39</v>
      </c>
      <c r="B35" s="31" t="s">
        <v>21</v>
      </c>
      <c r="C35" s="32" t="s">
        <v>199</v>
      </c>
      <c r="D35" s="32" t="s">
        <v>205</v>
      </c>
      <c r="E35" s="30" t="s">
        <v>206</v>
      </c>
      <c r="F35" s="139" t="s">
        <v>209</v>
      </c>
      <c r="G35" s="123" t="s">
        <v>208</v>
      </c>
    </row>
    <row r="36" spans="1:13" s="34" customFormat="1" ht="11.25" x14ac:dyDescent="0.2">
      <c r="A36" s="33">
        <v>1</v>
      </c>
      <c r="B36" s="33">
        <v>2</v>
      </c>
      <c r="C36" s="33">
        <v>3</v>
      </c>
      <c r="D36" s="33">
        <v>4</v>
      </c>
      <c r="E36" s="33">
        <v>5</v>
      </c>
      <c r="F36" s="120">
        <v>6</v>
      </c>
      <c r="G36" s="120">
        <v>7</v>
      </c>
      <c r="J36" s="141">
        <v>25751</v>
      </c>
    </row>
    <row r="37" spans="1:13" x14ac:dyDescent="0.25">
      <c r="A37" s="35"/>
      <c r="B37" s="35" t="s">
        <v>31</v>
      </c>
      <c r="C37" s="74">
        <f>C38+C86+C102</f>
        <v>4003344.03</v>
      </c>
      <c r="D37" s="74">
        <f>D38+D86+D102</f>
        <v>4803219</v>
      </c>
      <c r="E37" s="74">
        <f>E38+E86+E102</f>
        <v>5318812</v>
      </c>
      <c r="F37" s="74">
        <f t="shared" ref="F37:G37" si="12">F38+F86+F102</f>
        <v>5206827</v>
      </c>
      <c r="G37" s="74">
        <f t="shared" si="12"/>
        <v>5206827</v>
      </c>
      <c r="J37" s="63">
        <v>2411362</v>
      </c>
    </row>
    <row r="38" spans="1:13" x14ac:dyDescent="0.25">
      <c r="A38" s="35">
        <v>3</v>
      </c>
      <c r="B38" s="35" t="s">
        <v>32</v>
      </c>
      <c r="C38" s="74">
        <f>C39+C47+C75+C81+C82</f>
        <v>3698853.03</v>
      </c>
      <c r="D38" s="74">
        <f>D39+D47+D75+D82</f>
        <v>4279792</v>
      </c>
      <c r="E38" s="74">
        <f>E39+E47+E75+E82</f>
        <v>5057816</v>
      </c>
      <c r="F38" s="74">
        <f t="shared" ref="F38:G38" si="13">F39+F47+F75+F82</f>
        <v>5057816</v>
      </c>
      <c r="G38" s="74">
        <f t="shared" si="13"/>
        <v>5057816</v>
      </c>
      <c r="H38" s="63"/>
      <c r="I38" s="63">
        <v>3111</v>
      </c>
      <c r="J38" s="63">
        <v>11989</v>
      </c>
      <c r="K38" s="63"/>
      <c r="L38" s="63"/>
      <c r="M38" s="63">
        <f>SUM(J36:J40)</f>
        <v>3061188.11</v>
      </c>
    </row>
    <row r="39" spans="1:13" x14ac:dyDescent="0.25">
      <c r="A39" s="125">
        <v>31</v>
      </c>
      <c r="B39" s="35" t="s">
        <v>33</v>
      </c>
      <c r="C39" s="74">
        <f>C40+C43+C45</f>
        <v>2597133.0299999998</v>
      </c>
      <c r="D39" s="74">
        <f>D40+D43+D45</f>
        <v>3277195</v>
      </c>
      <c r="E39" s="74">
        <f>E40+E43+E45</f>
        <v>3710306</v>
      </c>
      <c r="F39" s="74">
        <f t="shared" ref="F39:G39" si="14">F40+F43+F45</f>
        <v>3710306</v>
      </c>
      <c r="G39" s="74">
        <f t="shared" si="14"/>
        <v>3710306</v>
      </c>
      <c r="H39" s="63"/>
      <c r="I39" s="63"/>
      <c r="J39" s="63">
        <v>587708.11</v>
      </c>
      <c r="K39" s="63"/>
      <c r="L39" s="63"/>
    </row>
    <row r="40" spans="1:13" x14ac:dyDescent="0.25">
      <c r="A40" s="125">
        <v>311</v>
      </c>
      <c r="B40" s="35" t="s">
        <v>151</v>
      </c>
      <c r="C40" s="74">
        <f>SUM(C41:C42)</f>
        <v>2120540.0299999998</v>
      </c>
      <c r="D40" s="74">
        <f>SUM(D41:D42)</f>
        <v>2833578.28</v>
      </c>
      <c r="E40" s="74">
        <f>SUM(E41:E42)</f>
        <v>3061188.11</v>
      </c>
      <c r="F40" s="74">
        <f t="shared" ref="F40:G40" si="15">SUM(F41:F42)</f>
        <v>3061188.11</v>
      </c>
      <c r="G40" s="74">
        <f t="shared" si="15"/>
        <v>3061188.11</v>
      </c>
      <c r="H40" s="63"/>
      <c r="I40" s="63"/>
      <c r="J40" s="63">
        <v>24378</v>
      </c>
      <c r="K40" s="63"/>
      <c r="L40" s="63"/>
    </row>
    <row r="41" spans="1:13" x14ac:dyDescent="0.25">
      <c r="A41" s="47">
        <v>3111</v>
      </c>
      <c r="B41" s="37" t="s">
        <v>152</v>
      </c>
      <c r="C41" s="71">
        <v>2083982</v>
      </c>
      <c r="D41" s="71">
        <v>2701027.11</v>
      </c>
      <c r="E41" s="36">
        <v>3061188.11</v>
      </c>
      <c r="F41" s="36">
        <v>3061188.11</v>
      </c>
      <c r="G41" s="36">
        <v>3061188.11</v>
      </c>
      <c r="H41" s="63"/>
      <c r="I41" s="63"/>
      <c r="J41" s="63"/>
      <c r="K41" s="63"/>
      <c r="L41" s="63"/>
    </row>
    <row r="42" spans="1:13" x14ac:dyDescent="0.25">
      <c r="A42" s="47">
        <v>3114</v>
      </c>
      <c r="B42" s="37" t="s">
        <v>153</v>
      </c>
      <c r="C42" s="71">
        <v>36558.03</v>
      </c>
      <c r="D42" s="71">
        <v>132551.17000000001</v>
      </c>
      <c r="E42" s="36">
        <v>0</v>
      </c>
      <c r="F42" s="124">
        <f t="shared" ref="F42" si="16">E42/C42*100</f>
        <v>0</v>
      </c>
      <c r="G42" s="124">
        <f t="shared" ref="G42" si="17">E42/D42*100</f>
        <v>0</v>
      </c>
      <c r="H42" s="63"/>
      <c r="I42" s="63"/>
      <c r="J42" s="63">
        <v>96971.89</v>
      </c>
      <c r="K42" s="63"/>
      <c r="L42" s="63"/>
    </row>
    <row r="43" spans="1:13" x14ac:dyDescent="0.25">
      <c r="A43" s="125">
        <v>312</v>
      </c>
      <c r="B43" s="35" t="s">
        <v>148</v>
      </c>
      <c r="C43" s="74">
        <f>SUM(C44)</f>
        <v>126855</v>
      </c>
      <c r="D43" s="74">
        <f>SUM(D44)</f>
        <v>97424</v>
      </c>
      <c r="E43" s="74">
        <f>SUM(E44)</f>
        <v>146000</v>
      </c>
      <c r="F43" s="74">
        <f t="shared" ref="F43:G43" si="18">SUM(F44)</f>
        <v>146000</v>
      </c>
      <c r="G43" s="74">
        <f t="shared" si="18"/>
        <v>146000</v>
      </c>
      <c r="H43" s="63"/>
      <c r="I43" s="63"/>
      <c r="J43" s="63">
        <v>4022</v>
      </c>
      <c r="K43" s="63"/>
      <c r="L43" s="63"/>
      <c r="M43" s="63">
        <f>SUM(J42:J45)</f>
        <v>503117.89</v>
      </c>
    </row>
    <row r="44" spans="1:13" x14ac:dyDescent="0.25">
      <c r="A44" s="47">
        <v>3121</v>
      </c>
      <c r="B44" s="37" t="s">
        <v>148</v>
      </c>
      <c r="C44" s="71">
        <v>126855</v>
      </c>
      <c r="D44" s="71">
        <v>97424</v>
      </c>
      <c r="E44" s="36">
        <v>146000</v>
      </c>
      <c r="F44" s="36">
        <v>146000</v>
      </c>
      <c r="G44" s="36">
        <v>146000</v>
      </c>
      <c r="H44" s="63"/>
      <c r="I44" s="63"/>
      <c r="J44" s="63">
        <v>397875</v>
      </c>
      <c r="K44" s="63"/>
      <c r="L44" s="63"/>
    </row>
    <row r="45" spans="1:13" x14ac:dyDescent="0.25">
      <c r="A45" s="125">
        <v>313</v>
      </c>
      <c r="B45" s="35" t="s">
        <v>149</v>
      </c>
      <c r="C45" s="74">
        <f>SUM(C46)</f>
        <v>349738</v>
      </c>
      <c r="D45" s="74">
        <f>SUM(D46)</f>
        <v>346192.72</v>
      </c>
      <c r="E45" s="74">
        <f>SUM(E46)</f>
        <v>503117.89</v>
      </c>
      <c r="F45" s="74">
        <f t="shared" ref="F45:G45" si="19">SUM(F46)</f>
        <v>503117.89</v>
      </c>
      <c r="G45" s="74">
        <f t="shared" si="19"/>
        <v>503117.89</v>
      </c>
      <c r="H45" s="63"/>
      <c r="I45" s="63"/>
      <c r="J45" s="63">
        <v>4249</v>
      </c>
      <c r="K45" s="63"/>
      <c r="L45" s="63"/>
    </row>
    <row r="46" spans="1:13" x14ac:dyDescent="0.25">
      <c r="A46" s="47">
        <v>3132</v>
      </c>
      <c r="B46" s="37" t="s">
        <v>150</v>
      </c>
      <c r="C46" s="71">
        <v>349738</v>
      </c>
      <c r="D46" s="71">
        <v>346192.72</v>
      </c>
      <c r="E46" s="36">
        <v>503117.89</v>
      </c>
      <c r="F46" s="36">
        <v>503117.89</v>
      </c>
      <c r="G46" s="36">
        <v>503117.89</v>
      </c>
      <c r="H46" s="63"/>
      <c r="I46" s="63"/>
      <c r="J46" s="63"/>
      <c r="K46" s="63"/>
      <c r="L46" s="63"/>
    </row>
    <row r="47" spans="1:13" x14ac:dyDescent="0.25">
      <c r="A47" s="127">
        <v>32</v>
      </c>
      <c r="B47" s="39" t="s">
        <v>34</v>
      </c>
      <c r="C47" s="76">
        <f>C48+C52+C59+C69</f>
        <v>1080762</v>
      </c>
      <c r="D47" s="76">
        <f>D48+D52+D59+D69</f>
        <v>987137</v>
      </c>
      <c r="E47" s="76">
        <f>E48+E52+E59+E69</f>
        <v>1310708</v>
      </c>
      <c r="F47" s="76">
        <f t="shared" ref="F47:G47" si="20">F48+F52+F59+F69</f>
        <v>1310708</v>
      </c>
      <c r="G47" s="76">
        <f t="shared" si="20"/>
        <v>1310708</v>
      </c>
      <c r="H47" s="63"/>
      <c r="I47" s="63"/>
      <c r="J47" s="63"/>
      <c r="K47" s="63"/>
      <c r="L47" s="63"/>
    </row>
    <row r="48" spans="1:13" x14ac:dyDescent="0.25">
      <c r="A48" s="127">
        <v>321</v>
      </c>
      <c r="B48" s="39" t="s">
        <v>154</v>
      </c>
      <c r="C48" s="76">
        <f>SUM(C49:C51)</f>
        <v>59699</v>
      </c>
      <c r="D48" s="76">
        <f>SUM(D49:D51)</f>
        <v>53672</v>
      </c>
      <c r="E48" s="76">
        <f>SUM(E49:E51)</f>
        <v>74000</v>
      </c>
      <c r="F48" s="76">
        <f t="shared" ref="F48:G48" si="21">SUM(F49:F51)</f>
        <v>74000</v>
      </c>
      <c r="G48" s="76">
        <f t="shared" si="21"/>
        <v>74000</v>
      </c>
      <c r="H48" s="63"/>
      <c r="I48" s="63"/>
      <c r="J48" s="63">
        <v>15000</v>
      </c>
      <c r="K48" s="63"/>
      <c r="L48" s="63"/>
    </row>
    <row r="49" spans="1:12" x14ac:dyDescent="0.25">
      <c r="A49" s="48">
        <v>3211</v>
      </c>
      <c r="B49" s="38" t="s">
        <v>155</v>
      </c>
      <c r="C49" s="75">
        <v>967</v>
      </c>
      <c r="D49" s="75">
        <v>1765</v>
      </c>
      <c r="E49" s="36">
        <v>2000</v>
      </c>
      <c r="F49" s="36">
        <v>2000</v>
      </c>
      <c r="G49" s="36">
        <v>2000</v>
      </c>
      <c r="H49" s="63"/>
      <c r="I49" s="63"/>
      <c r="J49" s="63">
        <v>131000</v>
      </c>
      <c r="K49" s="63"/>
      <c r="L49" s="63"/>
    </row>
    <row r="50" spans="1:12" x14ac:dyDescent="0.25">
      <c r="A50" s="48">
        <v>3212</v>
      </c>
      <c r="B50" s="38" t="s">
        <v>156</v>
      </c>
      <c r="C50" s="75">
        <v>53127</v>
      </c>
      <c r="D50" s="75">
        <v>47416</v>
      </c>
      <c r="E50" s="36">
        <v>66000</v>
      </c>
      <c r="F50" s="36">
        <v>66000</v>
      </c>
      <c r="G50" s="36">
        <v>66000</v>
      </c>
      <c r="H50" s="63"/>
      <c r="I50" s="63"/>
      <c r="J50" s="63">
        <f>SUM(J48:J49)</f>
        <v>146000</v>
      </c>
      <c r="K50" s="63"/>
      <c r="L50" s="63"/>
    </row>
    <row r="51" spans="1:12" x14ac:dyDescent="0.25">
      <c r="A51" s="48">
        <v>3213</v>
      </c>
      <c r="B51" s="38" t="s">
        <v>157</v>
      </c>
      <c r="C51" s="75">
        <v>5605</v>
      </c>
      <c r="D51" s="75">
        <v>4491</v>
      </c>
      <c r="E51" s="36">
        <v>6000</v>
      </c>
      <c r="F51" s="36">
        <v>6000</v>
      </c>
      <c r="G51" s="36">
        <v>6000</v>
      </c>
      <c r="H51" s="63"/>
      <c r="I51" s="63"/>
      <c r="J51" s="63"/>
      <c r="K51" s="63"/>
      <c r="L51" s="63"/>
    </row>
    <row r="52" spans="1:12" x14ac:dyDescent="0.25">
      <c r="A52" s="127">
        <v>322</v>
      </c>
      <c r="B52" s="39" t="s">
        <v>158</v>
      </c>
      <c r="C52" s="76">
        <f>SUM(C53:C58)</f>
        <v>764926</v>
      </c>
      <c r="D52" s="76">
        <f>SUM(D53:D58)</f>
        <v>635896</v>
      </c>
      <c r="E52" s="76">
        <f>SUM(E53:E58)</f>
        <v>913100</v>
      </c>
      <c r="F52" s="76">
        <f t="shared" ref="F52:G52" si="22">SUM(F53:F58)</f>
        <v>913100</v>
      </c>
      <c r="G52" s="76">
        <f t="shared" si="22"/>
        <v>913100</v>
      </c>
      <c r="H52" s="63"/>
      <c r="I52" s="63"/>
      <c r="J52" s="63"/>
      <c r="K52" s="63"/>
      <c r="L52" s="63"/>
    </row>
    <row r="53" spans="1:12" x14ac:dyDescent="0.25">
      <c r="A53" s="48">
        <v>3221</v>
      </c>
      <c r="B53" s="38" t="s">
        <v>159</v>
      </c>
      <c r="C53" s="75">
        <v>85911</v>
      </c>
      <c r="D53" s="75">
        <v>78900</v>
      </c>
      <c r="E53" s="36">
        <v>102100</v>
      </c>
      <c r="F53" s="36">
        <v>102100</v>
      </c>
      <c r="G53" s="36">
        <v>102100</v>
      </c>
      <c r="H53" s="63"/>
      <c r="I53" s="63"/>
      <c r="J53" s="63"/>
      <c r="K53" s="63"/>
      <c r="L53" s="63">
        <f>J37+J44</f>
        <v>2809237</v>
      </c>
    </row>
    <row r="54" spans="1:12" x14ac:dyDescent="0.25">
      <c r="A54" s="48">
        <v>3222</v>
      </c>
      <c r="B54" s="38" t="s">
        <v>160</v>
      </c>
      <c r="C54" s="75">
        <v>387999</v>
      </c>
      <c r="D54" s="75">
        <v>325334</v>
      </c>
      <c r="E54" s="36">
        <v>476000</v>
      </c>
      <c r="F54" s="36">
        <v>476000</v>
      </c>
      <c r="G54" s="36">
        <v>476000</v>
      </c>
      <c r="H54" s="63"/>
      <c r="I54" s="63"/>
      <c r="J54" s="63"/>
      <c r="K54" s="63"/>
      <c r="L54" s="63"/>
    </row>
    <row r="55" spans="1:12" x14ac:dyDescent="0.25">
      <c r="A55" s="48">
        <v>3223</v>
      </c>
      <c r="B55" s="38" t="s">
        <v>161</v>
      </c>
      <c r="C55" s="75">
        <v>266485</v>
      </c>
      <c r="D55" s="75">
        <v>215563</v>
      </c>
      <c r="E55" s="36">
        <v>300000</v>
      </c>
      <c r="F55" s="36">
        <v>300000</v>
      </c>
      <c r="G55" s="36">
        <v>300000</v>
      </c>
      <c r="H55" s="63"/>
      <c r="I55" s="63">
        <v>5318812</v>
      </c>
      <c r="J55" s="63"/>
      <c r="K55" s="63"/>
      <c r="L55" s="63"/>
    </row>
    <row r="56" spans="1:12" x14ac:dyDescent="0.25">
      <c r="A56" s="48">
        <v>3224</v>
      </c>
      <c r="B56" s="38" t="s">
        <v>162</v>
      </c>
      <c r="C56" s="75">
        <v>10890</v>
      </c>
      <c r="D56" s="75">
        <v>11945</v>
      </c>
      <c r="E56" s="36">
        <v>15000</v>
      </c>
      <c r="F56" s="36">
        <v>15000</v>
      </c>
      <c r="G56" s="36">
        <v>15000</v>
      </c>
      <c r="H56" s="63"/>
      <c r="I56" s="63"/>
      <c r="J56" s="63"/>
      <c r="K56" s="63"/>
      <c r="L56" s="63"/>
    </row>
    <row r="57" spans="1:12" x14ac:dyDescent="0.25">
      <c r="A57" s="48">
        <v>3225</v>
      </c>
      <c r="B57" s="38" t="s">
        <v>163</v>
      </c>
      <c r="C57" s="75">
        <v>5202</v>
      </c>
      <c r="D57" s="75">
        <v>4154</v>
      </c>
      <c r="E57" s="36">
        <v>10000</v>
      </c>
      <c r="F57" s="36">
        <v>10000</v>
      </c>
      <c r="G57" s="36">
        <v>10000</v>
      </c>
      <c r="H57" s="63"/>
      <c r="I57" s="63">
        <f>I55-E37</f>
        <v>0</v>
      </c>
      <c r="J57" s="63"/>
      <c r="K57" s="63"/>
      <c r="L57" s="63"/>
    </row>
    <row r="58" spans="1:12" x14ac:dyDescent="0.25">
      <c r="A58" s="48">
        <v>3227</v>
      </c>
      <c r="B58" s="38" t="s">
        <v>164</v>
      </c>
      <c r="C58" s="75">
        <v>8439</v>
      </c>
      <c r="D58" s="75">
        <v>0</v>
      </c>
      <c r="E58" s="36">
        <v>10000</v>
      </c>
      <c r="F58" s="36">
        <v>10000</v>
      </c>
      <c r="G58" s="36">
        <v>10000</v>
      </c>
      <c r="H58" s="63"/>
      <c r="I58" s="63"/>
      <c r="J58" s="63"/>
      <c r="K58" s="63"/>
      <c r="L58" s="63"/>
    </row>
    <row r="59" spans="1:12" x14ac:dyDescent="0.25">
      <c r="A59" s="127">
        <v>323</v>
      </c>
      <c r="B59" s="39" t="s">
        <v>165</v>
      </c>
      <c r="C59" s="76">
        <f>SUM(C60:C68)</f>
        <v>233210</v>
      </c>
      <c r="D59" s="76">
        <f>SUM(D60:D68)</f>
        <v>181797</v>
      </c>
      <c r="E59" s="76">
        <f>SUM(E60:E68)</f>
        <v>298265</v>
      </c>
      <c r="F59" s="76">
        <f t="shared" ref="F59:G59" si="23">SUM(F60:F68)</f>
        <v>298265</v>
      </c>
      <c r="G59" s="76">
        <f t="shared" si="23"/>
        <v>298265</v>
      </c>
      <c r="H59" s="63"/>
      <c r="I59" s="63"/>
      <c r="J59" s="63"/>
      <c r="K59" s="63"/>
      <c r="L59" s="63"/>
    </row>
    <row r="60" spans="1:12" x14ac:dyDescent="0.25">
      <c r="A60" s="48">
        <v>3231</v>
      </c>
      <c r="B60" s="38" t="s">
        <v>166</v>
      </c>
      <c r="C60" s="75">
        <v>9750</v>
      </c>
      <c r="D60" s="75">
        <v>7963</v>
      </c>
      <c r="E60" s="36">
        <v>11000</v>
      </c>
      <c r="F60" s="36">
        <v>11000</v>
      </c>
      <c r="G60" s="36">
        <v>11000</v>
      </c>
      <c r="H60" s="63"/>
      <c r="I60" s="63"/>
      <c r="J60" s="63"/>
      <c r="K60" s="63"/>
      <c r="L60" s="63"/>
    </row>
    <row r="61" spans="1:12" x14ac:dyDescent="0.25">
      <c r="A61" s="48">
        <v>3232</v>
      </c>
      <c r="B61" s="38" t="s">
        <v>167</v>
      </c>
      <c r="C61" s="75">
        <v>59086</v>
      </c>
      <c r="D61" s="75">
        <v>42835</v>
      </c>
      <c r="E61" s="36">
        <v>90765</v>
      </c>
      <c r="F61" s="36">
        <v>90765</v>
      </c>
      <c r="G61" s="36">
        <v>90765</v>
      </c>
      <c r="H61" s="63"/>
      <c r="I61" s="63"/>
      <c r="J61" s="63"/>
      <c r="K61" s="63"/>
      <c r="L61" s="63"/>
    </row>
    <row r="62" spans="1:12" x14ac:dyDescent="0.25">
      <c r="A62" s="48">
        <v>3233</v>
      </c>
      <c r="B62" s="38" t="s">
        <v>168</v>
      </c>
      <c r="C62" s="75">
        <v>3519</v>
      </c>
      <c r="D62" s="75">
        <v>1365</v>
      </c>
      <c r="E62" s="36">
        <v>5000</v>
      </c>
      <c r="F62" s="36">
        <v>5000</v>
      </c>
      <c r="G62" s="36">
        <v>5000</v>
      </c>
      <c r="H62" s="63"/>
      <c r="I62" s="63"/>
      <c r="J62" s="63"/>
      <c r="K62" s="63"/>
      <c r="L62" s="63"/>
    </row>
    <row r="63" spans="1:12" x14ac:dyDescent="0.25">
      <c r="A63" s="48">
        <v>3234</v>
      </c>
      <c r="B63" s="38" t="s">
        <v>169</v>
      </c>
      <c r="C63" s="75">
        <v>97670</v>
      </c>
      <c r="D63" s="75">
        <v>77946</v>
      </c>
      <c r="E63" s="36">
        <v>130000</v>
      </c>
      <c r="F63" s="36">
        <v>130000</v>
      </c>
      <c r="G63" s="36">
        <v>130000</v>
      </c>
      <c r="H63" s="63"/>
      <c r="I63" s="63"/>
      <c r="J63" s="63"/>
      <c r="K63" s="63"/>
      <c r="L63" s="63"/>
    </row>
    <row r="64" spans="1:12" x14ac:dyDescent="0.25">
      <c r="A64" s="48">
        <v>3235</v>
      </c>
      <c r="B64" s="38" t="s">
        <v>170</v>
      </c>
      <c r="C64" s="75">
        <v>1968</v>
      </c>
      <c r="D64" s="75">
        <v>1664</v>
      </c>
      <c r="E64" s="36">
        <v>3000</v>
      </c>
      <c r="F64" s="36">
        <v>3000</v>
      </c>
      <c r="G64" s="36">
        <v>3000</v>
      </c>
      <c r="H64" s="63"/>
      <c r="I64" s="63"/>
      <c r="J64" s="63"/>
      <c r="K64" s="63"/>
      <c r="L64" s="63"/>
    </row>
    <row r="65" spans="1:12" x14ac:dyDescent="0.25">
      <c r="A65" s="48">
        <v>3236</v>
      </c>
      <c r="B65" s="38" t="s">
        <v>171</v>
      </c>
      <c r="C65" s="75">
        <v>4993</v>
      </c>
      <c r="D65" s="75">
        <v>5636</v>
      </c>
      <c r="E65" s="36">
        <v>5000</v>
      </c>
      <c r="F65" s="36">
        <v>5000</v>
      </c>
      <c r="G65" s="36">
        <v>5000</v>
      </c>
      <c r="H65" s="63"/>
      <c r="I65" s="63"/>
      <c r="J65" s="63"/>
      <c r="K65" s="63"/>
      <c r="L65" s="63"/>
    </row>
    <row r="66" spans="1:12" x14ac:dyDescent="0.25">
      <c r="A66" s="48">
        <v>3237</v>
      </c>
      <c r="B66" s="38" t="s">
        <v>172</v>
      </c>
      <c r="C66" s="75">
        <v>16523</v>
      </c>
      <c r="D66" s="75">
        <v>8959</v>
      </c>
      <c r="E66" s="36">
        <v>15000</v>
      </c>
      <c r="F66" s="36">
        <v>15000</v>
      </c>
      <c r="G66" s="36">
        <v>15000</v>
      </c>
      <c r="H66" s="63"/>
      <c r="I66" s="63"/>
      <c r="J66" s="63"/>
      <c r="K66" s="63"/>
      <c r="L66" s="63"/>
    </row>
    <row r="67" spans="1:12" x14ac:dyDescent="0.25">
      <c r="A67" s="48">
        <v>3238</v>
      </c>
      <c r="B67" s="38" t="s">
        <v>173</v>
      </c>
      <c r="C67" s="75">
        <v>7504</v>
      </c>
      <c r="D67" s="75">
        <v>8963</v>
      </c>
      <c r="E67" s="36">
        <v>8500</v>
      </c>
      <c r="F67" s="36">
        <v>8500</v>
      </c>
      <c r="G67" s="36">
        <v>8500</v>
      </c>
      <c r="H67" s="63"/>
      <c r="I67" s="63"/>
      <c r="J67" s="63"/>
      <c r="K67" s="63"/>
      <c r="L67" s="63"/>
    </row>
    <row r="68" spans="1:12" x14ac:dyDescent="0.25">
      <c r="A68" s="48">
        <v>3239</v>
      </c>
      <c r="B68" s="38" t="s">
        <v>174</v>
      </c>
      <c r="C68" s="75">
        <v>32197</v>
      </c>
      <c r="D68" s="75">
        <v>26466</v>
      </c>
      <c r="E68" s="36">
        <v>30000</v>
      </c>
      <c r="F68" s="36">
        <v>30000</v>
      </c>
      <c r="G68" s="36">
        <v>30000</v>
      </c>
      <c r="H68" s="63"/>
      <c r="I68" s="63"/>
      <c r="J68" s="63"/>
      <c r="K68" s="63"/>
      <c r="L68" s="63"/>
    </row>
    <row r="69" spans="1:12" x14ac:dyDescent="0.25">
      <c r="A69" s="127">
        <v>329</v>
      </c>
      <c r="B69" s="39" t="s">
        <v>175</v>
      </c>
      <c r="C69" s="76">
        <f>SUM(C70:C74)</f>
        <v>22927</v>
      </c>
      <c r="D69" s="76">
        <f>SUM(D70:D74)</f>
        <v>115772</v>
      </c>
      <c r="E69" s="76">
        <f>SUM(E70:E74)</f>
        <v>25343</v>
      </c>
      <c r="F69" s="76">
        <f t="shared" ref="F69:G69" si="24">SUM(F70:F74)</f>
        <v>25343</v>
      </c>
      <c r="G69" s="76">
        <f t="shared" si="24"/>
        <v>25343</v>
      </c>
      <c r="H69" s="63"/>
      <c r="I69" s="63"/>
      <c r="J69" s="63"/>
      <c r="K69" s="63"/>
      <c r="L69" s="63"/>
    </row>
    <row r="70" spans="1:12" x14ac:dyDescent="0.25">
      <c r="A70" s="48">
        <v>3291</v>
      </c>
      <c r="B70" s="38" t="s">
        <v>176</v>
      </c>
      <c r="C70" s="75">
        <v>9141</v>
      </c>
      <c r="D70" s="75">
        <v>9143</v>
      </c>
      <c r="E70" s="36">
        <v>9143</v>
      </c>
      <c r="F70" s="36">
        <v>9143</v>
      </c>
      <c r="G70" s="36">
        <v>9143</v>
      </c>
      <c r="H70" s="63"/>
      <c r="I70" s="63"/>
      <c r="J70" s="63"/>
      <c r="K70" s="63"/>
      <c r="L70" s="63"/>
    </row>
    <row r="71" spans="1:12" x14ac:dyDescent="0.25">
      <c r="A71" s="48">
        <v>3292</v>
      </c>
      <c r="B71" s="38" t="s">
        <v>177</v>
      </c>
      <c r="C71" s="75">
        <v>11384</v>
      </c>
      <c r="D71" s="75">
        <v>8096</v>
      </c>
      <c r="E71" s="36">
        <v>12000</v>
      </c>
      <c r="F71" s="36">
        <v>12000</v>
      </c>
      <c r="G71" s="36">
        <v>12000</v>
      </c>
      <c r="H71" s="63"/>
      <c r="I71" s="63"/>
      <c r="J71" s="63"/>
      <c r="K71" s="63"/>
      <c r="L71" s="63"/>
    </row>
    <row r="72" spans="1:12" x14ac:dyDescent="0.25">
      <c r="A72" s="48">
        <v>3293</v>
      </c>
      <c r="B72" s="38" t="s">
        <v>178</v>
      </c>
      <c r="C72" s="75">
        <v>1876</v>
      </c>
      <c r="D72" s="75">
        <v>2265</v>
      </c>
      <c r="E72" s="36">
        <v>3000</v>
      </c>
      <c r="F72" s="36">
        <v>3000</v>
      </c>
      <c r="G72" s="36">
        <v>3000</v>
      </c>
      <c r="H72" s="63"/>
      <c r="I72" s="63"/>
      <c r="J72" s="63"/>
      <c r="K72" s="63"/>
      <c r="L72" s="63"/>
    </row>
    <row r="73" spans="1:12" x14ac:dyDescent="0.25">
      <c r="A73" s="48">
        <v>3295</v>
      </c>
      <c r="B73" s="38" t="s">
        <v>179</v>
      </c>
      <c r="C73" s="75">
        <v>53</v>
      </c>
      <c r="D73" s="75">
        <v>199</v>
      </c>
      <c r="E73" s="36">
        <v>200</v>
      </c>
      <c r="F73" s="36">
        <v>200</v>
      </c>
      <c r="G73" s="36">
        <v>200</v>
      </c>
      <c r="H73" s="63"/>
      <c r="I73" s="63"/>
      <c r="J73" s="63"/>
      <c r="K73" s="63"/>
      <c r="L73" s="63"/>
    </row>
    <row r="74" spans="1:12" x14ac:dyDescent="0.25">
      <c r="A74" s="48">
        <v>3299</v>
      </c>
      <c r="B74" s="38" t="s">
        <v>175</v>
      </c>
      <c r="C74" s="75">
        <v>473</v>
      </c>
      <c r="D74" s="75">
        <v>96069</v>
      </c>
      <c r="E74" s="36">
        <v>1000</v>
      </c>
      <c r="F74" s="36">
        <v>1000</v>
      </c>
      <c r="G74" s="36">
        <v>1000</v>
      </c>
      <c r="H74" s="63"/>
      <c r="I74" s="63"/>
      <c r="J74" s="63"/>
      <c r="K74" s="63"/>
      <c r="L74" s="63"/>
    </row>
    <row r="75" spans="1:12" x14ac:dyDescent="0.25">
      <c r="A75" s="127">
        <v>34</v>
      </c>
      <c r="B75" s="39" t="s">
        <v>70</v>
      </c>
      <c r="C75" s="76">
        <f>C76+C78</f>
        <v>19184</v>
      </c>
      <c r="D75" s="76">
        <f>D76+D78</f>
        <v>13469</v>
      </c>
      <c r="E75" s="76">
        <f>E76+E78</f>
        <v>34835</v>
      </c>
      <c r="F75" s="76">
        <f t="shared" ref="F75:G75" si="25">F76+F78</f>
        <v>34835</v>
      </c>
      <c r="G75" s="76">
        <f t="shared" si="25"/>
        <v>34835</v>
      </c>
      <c r="H75" s="63"/>
      <c r="I75" s="63"/>
      <c r="J75" s="63"/>
      <c r="K75" s="63"/>
      <c r="L75" s="63"/>
    </row>
    <row r="76" spans="1:12" x14ac:dyDescent="0.25">
      <c r="A76" s="127">
        <v>342</v>
      </c>
      <c r="B76" s="39" t="s">
        <v>180</v>
      </c>
      <c r="C76" s="76">
        <f>SUM(C77)</f>
        <v>7469</v>
      </c>
      <c r="D76" s="76">
        <f>SUM(D77)</f>
        <v>5700</v>
      </c>
      <c r="E76" s="76">
        <f>SUM(E77)</f>
        <v>3835</v>
      </c>
      <c r="F76" s="76">
        <f t="shared" ref="F76:G76" si="26">SUM(F77)</f>
        <v>3835</v>
      </c>
      <c r="G76" s="76">
        <f t="shared" si="26"/>
        <v>3835</v>
      </c>
      <c r="H76" s="63"/>
      <c r="I76" s="63"/>
      <c r="J76" s="63"/>
      <c r="K76" s="63"/>
      <c r="L76" s="63"/>
    </row>
    <row r="77" spans="1:12" x14ac:dyDescent="0.25">
      <c r="A77" s="48">
        <v>3423</v>
      </c>
      <c r="B77" s="38" t="s">
        <v>180</v>
      </c>
      <c r="C77" s="75">
        <v>7469</v>
      </c>
      <c r="D77" s="75">
        <v>5700</v>
      </c>
      <c r="E77" s="36">
        <v>3835</v>
      </c>
      <c r="F77" s="36">
        <v>3835</v>
      </c>
      <c r="G77" s="36">
        <v>3835</v>
      </c>
      <c r="H77" s="63"/>
      <c r="I77" s="63"/>
      <c r="J77" s="63"/>
      <c r="K77" s="63"/>
      <c r="L77" s="63"/>
    </row>
    <row r="78" spans="1:12" x14ac:dyDescent="0.25">
      <c r="A78" s="127">
        <v>343</v>
      </c>
      <c r="B78" s="39" t="s">
        <v>181</v>
      </c>
      <c r="C78" s="76">
        <f>SUM(C79:C80)</f>
        <v>11715</v>
      </c>
      <c r="D78" s="76">
        <f>SUM(D79:D80)</f>
        <v>7769</v>
      </c>
      <c r="E78" s="76">
        <f>SUM(E79:E80)</f>
        <v>31000</v>
      </c>
      <c r="F78" s="76">
        <f t="shared" ref="F78:G78" si="27">SUM(F79:F80)</f>
        <v>31000</v>
      </c>
      <c r="G78" s="76">
        <f t="shared" si="27"/>
        <v>31000</v>
      </c>
      <c r="H78" s="63"/>
      <c r="I78" s="63"/>
      <c r="J78" s="63"/>
      <c r="K78" s="63"/>
      <c r="L78" s="63"/>
    </row>
    <row r="79" spans="1:12" x14ac:dyDescent="0.25">
      <c r="A79" s="48">
        <v>3431</v>
      </c>
      <c r="B79" s="38" t="s">
        <v>183</v>
      </c>
      <c r="C79" s="75">
        <v>9981</v>
      </c>
      <c r="D79" s="75">
        <v>6636</v>
      </c>
      <c r="E79" s="36">
        <v>7000</v>
      </c>
      <c r="F79" s="36">
        <v>7000</v>
      </c>
      <c r="G79" s="36">
        <v>7000</v>
      </c>
      <c r="H79" s="63"/>
      <c r="I79" s="63"/>
      <c r="J79" s="63"/>
      <c r="K79" s="63"/>
      <c r="L79" s="63"/>
    </row>
    <row r="80" spans="1:12" x14ac:dyDescent="0.25">
      <c r="A80" s="48">
        <v>3433</v>
      </c>
      <c r="B80" s="38" t="s">
        <v>182</v>
      </c>
      <c r="C80" s="75">
        <v>1734</v>
      </c>
      <c r="D80" s="75">
        <v>1133</v>
      </c>
      <c r="E80" s="36">
        <v>24000</v>
      </c>
      <c r="F80" s="36">
        <v>24000</v>
      </c>
      <c r="G80" s="36">
        <v>24000</v>
      </c>
      <c r="H80" s="63"/>
      <c r="I80" s="63"/>
      <c r="J80" s="63"/>
      <c r="K80" s="63"/>
      <c r="L80" s="63"/>
    </row>
    <row r="81" spans="1:12" x14ac:dyDescent="0.25">
      <c r="A81" s="127">
        <v>36</v>
      </c>
      <c r="B81" s="39" t="s">
        <v>90</v>
      </c>
      <c r="C81" s="76">
        <v>0</v>
      </c>
      <c r="D81" s="76">
        <v>0</v>
      </c>
      <c r="E81" s="61">
        <v>0</v>
      </c>
      <c r="F81" s="124">
        <v>0</v>
      </c>
      <c r="G81" s="124">
        <v>0</v>
      </c>
      <c r="H81" s="63"/>
      <c r="I81" s="63"/>
      <c r="J81" s="63"/>
      <c r="K81" s="63"/>
      <c r="L81" s="63"/>
    </row>
    <row r="82" spans="1:12" x14ac:dyDescent="0.25">
      <c r="A82" s="127">
        <v>37</v>
      </c>
      <c r="B82" s="39" t="s">
        <v>71</v>
      </c>
      <c r="C82" s="76">
        <f>SUM(C83)</f>
        <v>1774</v>
      </c>
      <c r="D82" s="76">
        <f>SUM(D83)</f>
        <v>1991</v>
      </c>
      <c r="E82" s="76">
        <f>SUM(E83)</f>
        <v>1967</v>
      </c>
      <c r="F82" s="76">
        <f t="shared" ref="F82:G82" si="28">SUM(F83)</f>
        <v>1967</v>
      </c>
      <c r="G82" s="76">
        <f t="shared" si="28"/>
        <v>1967</v>
      </c>
      <c r="H82" s="63"/>
      <c r="I82" s="63"/>
      <c r="J82" s="63"/>
      <c r="K82" s="63"/>
      <c r="L82" s="63"/>
    </row>
    <row r="83" spans="1:12" x14ac:dyDescent="0.25">
      <c r="A83" s="127">
        <v>372</v>
      </c>
      <c r="B83" s="39" t="s">
        <v>184</v>
      </c>
      <c r="C83" s="76">
        <f>SUM(C84:C85)</f>
        <v>1774</v>
      </c>
      <c r="D83" s="76">
        <f>SUM(D84:D85)</f>
        <v>1991</v>
      </c>
      <c r="E83" s="76">
        <f>SUM(E84:E85)</f>
        <v>1967</v>
      </c>
      <c r="F83" s="76">
        <f t="shared" ref="F83:G83" si="29">SUM(F84:F85)</f>
        <v>1967</v>
      </c>
      <c r="G83" s="76">
        <f t="shared" si="29"/>
        <v>1967</v>
      </c>
      <c r="H83" s="63"/>
      <c r="I83" s="63"/>
      <c r="J83" s="63"/>
      <c r="K83" s="63"/>
      <c r="L83" s="63"/>
    </row>
    <row r="84" spans="1:12" x14ac:dyDescent="0.25">
      <c r="A84" s="48">
        <v>3721</v>
      </c>
      <c r="B84" s="38" t="s">
        <v>185</v>
      </c>
      <c r="C84" s="75">
        <v>1183</v>
      </c>
      <c r="D84" s="75">
        <v>1327</v>
      </c>
      <c r="E84" s="36">
        <v>1327</v>
      </c>
      <c r="F84" s="36">
        <v>1327</v>
      </c>
      <c r="G84" s="36">
        <v>1327</v>
      </c>
      <c r="H84" s="63"/>
      <c r="I84" s="63"/>
      <c r="J84" s="63"/>
      <c r="K84" s="63"/>
      <c r="L84" s="63"/>
    </row>
    <row r="85" spans="1:12" x14ac:dyDescent="0.25">
      <c r="A85" s="48">
        <v>3722</v>
      </c>
      <c r="B85" s="38" t="s">
        <v>186</v>
      </c>
      <c r="C85" s="75">
        <v>591</v>
      </c>
      <c r="D85" s="75">
        <v>664</v>
      </c>
      <c r="E85" s="36">
        <v>640</v>
      </c>
      <c r="F85" s="36">
        <v>640</v>
      </c>
      <c r="G85" s="36">
        <v>640</v>
      </c>
      <c r="H85" s="63"/>
      <c r="I85" s="63"/>
      <c r="J85" s="63"/>
      <c r="K85" s="63"/>
      <c r="L85" s="63"/>
    </row>
    <row r="86" spans="1:12" x14ac:dyDescent="0.25">
      <c r="A86" s="43">
        <v>4</v>
      </c>
      <c r="B86" s="44" t="s">
        <v>35</v>
      </c>
      <c r="C86" s="74">
        <f>C87+C98</f>
        <v>232937</v>
      </c>
      <c r="D86" s="74">
        <f>D87+D98</f>
        <v>451427</v>
      </c>
      <c r="E86" s="74">
        <f>E87+E98</f>
        <v>189442</v>
      </c>
      <c r="F86" s="74">
        <f t="shared" ref="F86:G86" si="30">F87+F98</f>
        <v>77457</v>
      </c>
      <c r="G86" s="74">
        <f t="shared" si="30"/>
        <v>77457</v>
      </c>
      <c r="H86" s="63"/>
      <c r="I86" s="63"/>
      <c r="J86" s="63"/>
      <c r="K86" s="63"/>
      <c r="L86" s="63"/>
    </row>
    <row r="87" spans="1:12" x14ac:dyDescent="0.25">
      <c r="A87" s="125">
        <v>42</v>
      </c>
      <c r="B87" s="44" t="s">
        <v>72</v>
      </c>
      <c r="C87" s="74">
        <f>C88+C94+C96</f>
        <v>78430</v>
      </c>
      <c r="D87" s="74">
        <f>D88+D94+D96</f>
        <v>437070</v>
      </c>
      <c r="E87" s="74">
        <f>E88+E94+E96</f>
        <v>111985</v>
      </c>
      <c r="F87" s="74">
        <f t="shared" ref="F87:G87" si="31">F88+F94+F96</f>
        <v>0</v>
      </c>
      <c r="G87" s="74">
        <f t="shared" si="31"/>
        <v>0</v>
      </c>
      <c r="H87" s="63"/>
      <c r="I87" s="63"/>
      <c r="J87" s="63"/>
      <c r="K87" s="63"/>
      <c r="L87" s="63"/>
    </row>
    <row r="88" spans="1:12" x14ac:dyDescent="0.25">
      <c r="A88" s="125">
        <v>422</v>
      </c>
      <c r="B88" s="44" t="s">
        <v>188</v>
      </c>
      <c r="C88" s="74">
        <f>SUM(C89:C93)</f>
        <v>43846</v>
      </c>
      <c r="D88" s="74">
        <f>SUM(D89:D93)</f>
        <v>437070</v>
      </c>
      <c r="E88" s="74">
        <f>SUM(E89:E93)</f>
        <v>111985</v>
      </c>
      <c r="F88" s="74">
        <f t="shared" ref="F88:G88" si="32">SUM(F89:F93)</f>
        <v>0</v>
      </c>
      <c r="G88" s="74">
        <f t="shared" si="32"/>
        <v>0</v>
      </c>
      <c r="H88" s="63"/>
      <c r="I88" s="63"/>
      <c r="J88" s="63"/>
      <c r="K88" s="63"/>
      <c r="L88" s="63"/>
    </row>
    <row r="89" spans="1:12" x14ac:dyDescent="0.25">
      <c r="A89" s="47">
        <v>4221</v>
      </c>
      <c r="B89" s="45" t="s">
        <v>189</v>
      </c>
      <c r="C89" s="71">
        <v>7519</v>
      </c>
      <c r="D89" s="71">
        <v>3000</v>
      </c>
      <c r="E89" s="36">
        <v>0</v>
      </c>
      <c r="F89" s="124">
        <f t="shared" ref="F89:F93" si="33">E89/C89*100</f>
        <v>0</v>
      </c>
      <c r="G89" s="124">
        <f t="shared" ref="G89:G93" si="34">E89/D89*100</f>
        <v>0</v>
      </c>
      <c r="H89" s="63"/>
      <c r="I89" s="63"/>
      <c r="J89" s="63"/>
      <c r="K89" s="63"/>
      <c r="L89" s="63"/>
    </row>
    <row r="90" spans="1:12" x14ac:dyDescent="0.25">
      <c r="A90" s="47">
        <v>4222</v>
      </c>
      <c r="B90" s="45" t="s">
        <v>190</v>
      </c>
      <c r="C90" s="71">
        <v>0</v>
      </c>
      <c r="D90" s="71">
        <v>0</v>
      </c>
      <c r="E90" s="36">
        <v>0</v>
      </c>
      <c r="F90" s="124">
        <v>0</v>
      </c>
      <c r="G90" s="124">
        <v>0</v>
      </c>
      <c r="H90" s="63"/>
      <c r="I90" s="63"/>
      <c r="J90" s="63"/>
      <c r="K90" s="63"/>
      <c r="L90" s="63"/>
    </row>
    <row r="91" spans="1:12" x14ac:dyDescent="0.25">
      <c r="A91" s="47">
        <v>4223</v>
      </c>
      <c r="B91" s="45" t="s">
        <v>191</v>
      </c>
      <c r="C91" s="71">
        <v>138</v>
      </c>
      <c r="D91" s="71">
        <v>318182.14</v>
      </c>
      <c r="E91" s="36">
        <v>111985</v>
      </c>
      <c r="F91" s="124">
        <v>0</v>
      </c>
      <c r="G91" s="124">
        <v>0</v>
      </c>
      <c r="H91" s="63"/>
      <c r="I91" s="63"/>
      <c r="J91" s="63"/>
      <c r="K91" s="63"/>
      <c r="L91" s="63"/>
    </row>
    <row r="92" spans="1:12" x14ac:dyDescent="0.25">
      <c r="A92" s="47">
        <v>4224</v>
      </c>
      <c r="B92" s="45" t="s">
        <v>192</v>
      </c>
      <c r="C92" s="71">
        <v>7788</v>
      </c>
      <c r="D92" s="71">
        <v>12100</v>
      </c>
      <c r="E92" s="36">
        <v>0</v>
      </c>
      <c r="F92" s="124">
        <f t="shared" si="33"/>
        <v>0</v>
      </c>
      <c r="G92" s="124">
        <f t="shared" si="34"/>
        <v>0</v>
      </c>
      <c r="H92" s="63"/>
      <c r="I92" s="63"/>
      <c r="J92" s="63"/>
      <c r="K92" s="63"/>
      <c r="L92" s="63"/>
    </row>
    <row r="93" spans="1:12" x14ac:dyDescent="0.25">
      <c r="A93" s="47">
        <v>4227</v>
      </c>
      <c r="B93" s="45" t="s">
        <v>193</v>
      </c>
      <c r="C93" s="71">
        <v>28401</v>
      </c>
      <c r="D93" s="71">
        <v>103787.86</v>
      </c>
      <c r="E93" s="36">
        <v>0</v>
      </c>
      <c r="F93" s="124">
        <f t="shared" si="33"/>
        <v>0</v>
      </c>
      <c r="G93" s="124">
        <f t="shared" si="34"/>
        <v>0</v>
      </c>
      <c r="H93" s="63"/>
      <c r="I93" s="63"/>
      <c r="J93" s="63"/>
      <c r="K93" s="63"/>
      <c r="L93" s="63"/>
    </row>
    <row r="94" spans="1:12" x14ac:dyDescent="0.25">
      <c r="A94" s="125">
        <v>426</v>
      </c>
      <c r="B94" s="44" t="s">
        <v>196</v>
      </c>
      <c r="C94" s="74">
        <f>SUM(C95)</f>
        <v>7834</v>
      </c>
      <c r="D94" s="74">
        <f>SUM(D95)</f>
        <v>0</v>
      </c>
      <c r="E94" s="74">
        <f>SUM(E95)</f>
        <v>0</v>
      </c>
      <c r="F94" s="122">
        <v>0</v>
      </c>
      <c r="G94" s="122">
        <v>0</v>
      </c>
      <c r="H94" s="63"/>
      <c r="I94" s="63"/>
      <c r="J94" s="63"/>
      <c r="K94" s="63"/>
      <c r="L94" s="63"/>
    </row>
    <row r="95" spans="1:12" x14ac:dyDescent="0.25">
      <c r="A95" s="47">
        <v>4262</v>
      </c>
      <c r="B95" s="45" t="s">
        <v>197</v>
      </c>
      <c r="C95" s="71">
        <v>7834</v>
      </c>
      <c r="D95" s="71">
        <v>0</v>
      </c>
      <c r="E95" s="36">
        <v>0</v>
      </c>
      <c r="F95" s="124">
        <v>0</v>
      </c>
      <c r="G95" s="124">
        <v>0</v>
      </c>
      <c r="H95" s="63"/>
      <c r="I95" s="63"/>
      <c r="J95" s="63"/>
      <c r="K95" s="63"/>
      <c r="L95" s="63"/>
    </row>
    <row r="96" spans="1:12" x14ac:dyDescent="0.25">
      <c r="A96" s="125">
        <v>423</v>
      </c>
      <c r="B96" s="44" t="s">
        <v>194</v>
      </c>
      <c r="C96" s="74">
        <f>SUM(C97)</f>
        <v>26750</v>
      </c>
      <c r="D96" s="74">
        <f>SUM(D97)</f>
        <v>0</v>
      </c>
      <c r="E96" s="74">
        <f>SUM(E97)</f>
        <v>0</v>
      </c>
      <c r="F96" s="122">
        <v>0</v>
      </c>
      <c r="G96" s="122">
        <v>0</v>
      </c>
      <c r="H96" s="63"/>
      <c r="I96" s="63"/>
      <c r="J96" s="63"/>
      <c r="K96" s="63"/>
      <c r="L96" s="63"/>
    </row>
    <row r="97" spans="1:12" x14ac:dyDescent="0.25">
      <c r="A97" s="47">
        <v>4231</v>
      </c>
      <c r="B97" s="45" t="s">
        <v>195</v>
      </c>
      <c r="C97" s="71">
        <v>26750</v>
      </c>
      <c r="D97" s="71">
        <v>0</v>
      </c>
      <c r="E97" s="36">
        <v>0</v>
      </c>
      <c r="F97" s="122">
        <v>0</v>
      </c>
      <c r="G97" s="122">
        <v>0</v>
      </c>
      <c r="H97" s="63"/>
      <c r="I97" s="63"/>
      <c r="J97" s="63"/>
      <c r="K97" s="63"/>
      <c r="L97" s="63"/>
    </row>
    <row r="98" spans="1:12" x14ac:dyDescent="0.25">
      <c r="A98" s="125">
        <v>45</v>
      </c>
      <c r="B98" s="39" t="s">
        <v>73</v>
      </c>
      <c r="C98" s="76">
        <f>SUM(C99)</f>
        <v>154507</v>
      </c>
      <c r="D98" s="76">
        <f>SUM(D99)</f>
        <v>14357</v>
      </c>
      <c r="E98" s="76">
        <f>SUM(E99)</f>
        <v>77457</v>
      </c>
      <c r="F98" s="76">
        <f t="shared" ref="F98:G98" si="35">SUM(F99)</f>
        <v>77457</v>
      </c>
      <c r="G98" s="76">
        <f t="shared" si="35"/>
        <v>77457</v>
      </c>
      <c r="H98" s="63"/>
      <c r="I98" s="63"/>
      <c r="J98" s="63"/>
      <c r="K98" s="63"/>
      <c r="L98" s="63"/>
    </row>
    <row r="99" spans="1:12" x14ac:dyDescent="0.25">
      <c r="A99" s="125">
        <v>451</v>
      </c>
      <c r="B99" s="39" t="s">
        <v>187</v>
      </c>
      <c r="C99" s="76">
        <f>SUM(C100:C101)</f>
        <v>154507</v>
      </c>
      <c r="D99" s="76">
        <f>SUM(D100:D101)</f>
        <v>14357</v>
      </c>
      <c r="E99" s="76">
        <f>SUM(E100:E101)</f>
        <v>77457</v>
      </c>
      <c r="F99" s="76">
        <f t="shared" ref="F99:G99" si="36">SUM(F100:F101)</f>
        <v>77457</v>
      </c>
      <c r="G99" s="76">
        <f t="shared" si="36"/>
        <v>77457</v>
      </c>
      <c r="H99" s="63"/>
      <c r="I99" s="63"/>
      <c r="J99" s="63"/>
      <c r="K99" s="63"/>
      <c r="L99" s="63"/>
    </row>
    <row r="100" spans="1:12" x14ac:dyDescent="0.25">
      <c r="A100" s="47">
        <v>4511</v>
      </c>
      <c r="B100" s="38" t="s">
        <v>187</v>
      </c>
      <c r="C100" s="75">
        <v>154507</v>
      </c>
      <c r="D100" s="75">
        <v>9357</v>
      </c>
      <c r="E100" s="36">
        <v>77457</v>
      </c>
      <c r="F100" s="110">
        <v>77457</v>
      </c>
      <c r="G100" s="110">
        <v>77457</v>
      </c>
      <c r="H100" s="63"/>
      <c r="I100" s="63"/>
      <c r="J100" s="63"/>
      <c r="K100" s="63"/>
      <c r="L100" s="63"/>
    </row>
    <row r="101" spans="1:12" x14ac:dyDescent="0.25">
      <c r="A101" s="47">
        <v>4521</v>
      </c>
      <c r="B101" s="38" t="s">
        <v>201</v>
      </c>
      <c r="C101" s="75">
        <v>0</v>
      </c>
      <c r="D101" s="75">
        <v>5000</v>
      </c>
      <c r="E101" s="36">
        <v>0</v>
      </c>
      <c r="F101" s="124">
        <v>0</v>
      </c>
      <c r="G101" s="124">
        <f t="shared" ref="G101" si="37">E101/D101*100</f>
        <v>0</v>
      </c>
      <c r="H101" s="63"/>
      <c r="I101" s="63"/>
      <c r="J101" s="63"/>
      <c r="K101" s="63"/>
      <c r="L101" s="63"/>
    </row>
    <row r="102" spans="1:12" x14ac:dyDescent="0.25">
      <c r="A102" s="35">
        <v>5</v>
      </c>
      <c r="B102" s="39" t="s">
        <v>57</v>
      </c>
      <c r="C102" s="76">
        <f>SUM(C103)</f>
        <v>71554</v>
      </c>
      <c r="D102" s="76">
        <v>72000</v>
      </c>
      <c r="E102" s="61">
        <f>SUM(E103)</f>
        <v>71554</v>
      </c>
      <c r="F102" s="61">
        <f t="shared" ref="F102:G102" si="38">SUM(F103)</f>
        <v>71554</v>
      </c>
      <c r="G102" s="61">
        <f t="shared" si="38"/>
        <v>71554</v>
      </c>
      <c r="H102" s="63"/>
      <c r="I102" s="63"/>
      <c r="J102" s="63"/>
      <c r="K102" s="63"/>
      <c r="L102" s="63"/>
    </row>
    <row r="103" spans="1:12" x14ac:dyDescent="0.25">
      <c r="A103" s="47">
        <v>54</v>
      </c>
      <c r="B103" s="38" t="s">
        <v>74</v>
      </c>
      <c r="C103" s="75">
        <v>71554</v>
      </c>
      <c r="D103" s="75">
        <v>72000</v>
      </c>
      <c r="E103" s="36">
        <v>71554</v>
      </c>
      <c r="F103" s="69">
        <v>71554</v>
      </c>
      <c r="G103" s="69">
        <v>71554</v>
      </c>
    </row>
    <row r="106" spans="1:12" ht="15.6" customHeight="1" x14ac:dyDescent="0.25">
      <c r="A106" s="174" t="s">
        <v>36</v>
      </c>
      <c r="B106" s="174"/>
      <c r="C106" s="174"/>
      <c r="D106" s="174"/>
      <c r="E106" s="174"/>
    </row>
    <row r="107" spans="1:12" ht="18.75" x14ac:dyDescent="0.25">
      <c r="A107" s="25"/>
      <c r="B107" s="25"/>
      <c r="C107" s="25"/>
      <c r="D107" s="25"/>
      <c r="E107" s="25"/>
      <c r="F107" s="25"/>
    </row>
    <row r="108" spans="1:12" ht="25.5" x14ac:dyDescent="0.25">
      <c r="A108" s="30" t="s">
        <v>39</v>
      </c>
      <c r="B108" s="31" t="s">
        <v>21</v>
      </c>
      <c r="C108" s="32" t="s">
        <v>199</v>
      </c>
      <c r="D108" s="32" t="s">
        <v>205</v>
      </c>
      <c r="E108" s="30" t="s">
        <v>206</v>
      </c>
      <c r="F108" s="139" t="s">
        <v>209</v>
      </c>
      <c r="G108" s="123" t="s">
        <v>208</v>
      </c>
    </row>
    <row r="109" spans="1:12" s="34" customFormat="1" ht="11.25" x14ac:dyDescent="0.2">
      <c r="A109" s="33">
        <v>1</v>
      </c>
      <c r="B109" s="33">
        <v>2</v>
      </c>
      <c r="C109" s="33">
        <v>3</v>
      </c>
      <c r="D109" s="33">
        <v>4</v>
      </c>
      <c r="E109" s="33">
        <v>5</v>
      </c>
      <c r="F109" s="120">
        <v>6</v>
      </c>
      <c r="G109" s="120">
        <v>7</v>
      </c>
    </row>
    <row r="110" spans="1:12" x14ac:dyDescent="0.25">
      <c r="A110" s="35"/>
      <c r="B110" s="35" t="s">
        <v>24</v>
      </c>
      <c r="C110" s="74">
        <f>C111+C114+C116+C118+C121</f>
        <v>3647036</v>
      </c>
      <c r="D110" s="74">
        <f>D111+D114+D116+D118+D121</f>
        <v>4803219</v>
      </c>
      <c r="E110" s="61">
        <f>E111+E114+E116+E118+E121</f>
        <v>5318812</v>
      </c>
      <c r="F110" s="61">
        <f t="shared" ref="F110:G110" si="39">F111+F114+F116+F118+F121</f>
        <v>5206827</v>
      </c>
      <c r="G110" s="61">
        <f t="shared" si="39"/>
        <v>5206827</v>
      </c>
    </row>
    <row r="111" spans="1:12" x14ac:dyDescent="0.25">
      <c r="A111" s="35">
        <v>1</v>
      </c>
      <c r="B111" s="35" t="s">
        <v>40</v>
      </c>
      <c r="C111" s="74">
        <f>SUM(C112:C113)</f>
        <v>1248905</v>
      </c>
      <c r="D111" s="74">
        <f>SUM(D112:D113)</f>
        <v>1950656</v>
      </c>
      <c r="E111" s="61">
        <f>SUM(E112:E113)</f>
        <v>857434</v>
      </c>
      <c r="F111" s="61">
        <f t="shared" ref="F111:G111" si="40">SUM(F112:F113)</f>
        <v>857434</v>
      </c>
      <c r="G111" s="61">
        <f t="shared" si="40"/>
        <v>857434</v>
      </c>
    </row>
    <row r="112" spans="1:12" x14ac:dyDescent="0.25">
      <c r="A112" s="47">
        <v>11</v>
      </c>
      <c r="B112" s="37" t="s">
        <v>40</v>
      </c>
      <c r="C112" s="71">
        <v>266480</v>
      </c>
      <c r="D112" s="71">
        <v>741511</v>
      </c>
      <c r="E112" s="36">
        <v>75389</v>
      </c>
      <c r="F112" s="36">
        <v>75389</v>
      </c>
      <c r="G112" s="36">
        <v>75389</v>
      </c>
      <c r="H112" s="63"/>
    </row>
    <row r="113" spans="1:10" x14ac:dyDescent="0.25">
      <c r="A113" s="48">
        <v>15</v>
      </c>
      <c r="B113" s="37" t="s">
        <v>78</v>
      </c>
      <c r="C113" s="71">
        <v>982425</v>
      </c>
      <c r="D113" s="71">
        <v>1209145</v>
      </c>
      <c r="E113" s="36">
        <v>782045</v>
      </c>
      <c r="F113" s="36">
        <v>782045</v>
      </c>
      <c r="G113" s="36">
        <v>782045</v>
      </c>
      <c r="I113" s="63"/>
    </row>
    <row r="114" spans="1:10" x14ac:dyDescent="0.25">
      <c r="A114" s="39">
        <v>3</v>
      </c>
      <c r="B114" s="35" t="s">
        <v>63</v>
      </c>
      <c r="C114" s="74">
        <f>SUM(C115)</f>
        <v>45233</v>
      </c>
      <c r="D114" s="74">
        <f>SUM(D115)</f>
        <v>90632</v>
      </c>
      <c r="E114" s="61">
        <f>SUM(E115)</f>
        <v>56500</v>
      </c>
      <c r="F114" s="61">
        <f t="shared" ref="F114:G114" si="41">SUM(F115)</f>
        <v>56500</v>
      </c>
      <c r="G114" s="61">
        <f t="shared" si="41"/>
        <v>56500</v>
      </c>
    </row>
    <row r="115" spans="1:10" x14ac:dyDescent="0.25">
      <c r="A115" s="48">
        <v>31</v>
      </c>
      <c r="B115" s="40" t="s">
        <v>41</v>
      </c>
      <c r="C115" s="72">
        <v>45233</v>
      </c>
      <c r="D115" s="72">
        <v>90632</v>
      </c>
      <c r="E115" s="36">
        <v>56500</v>
      </c>
      <c r="F115" s="36">
        <v>56500</v>
      </c>
      <c r="G115" s="36">
        <v>56500</v>
      </c>
    </row>
    <row r="116" spans="1:10" x14ac:dyDescent="0.25">
      <c r="A116" s="39">
        <v>4</v>
      </c>
      <c r="B116" s="35" t="s">
        <v>64</v>
      </c>
      <c r="C116" s="74">
        <f>SUM(C117)</f>
        <v>2247590</v>
      </c>
      <c r="D116" s="74">
        <f>SUM(D117)</f>
        <v>2460957</v>
      </c>
      <c r="E116" s="61">
        <f>SUM(E117)</f>
        <v>4250904</v>
      </c>
      <c r="F116" s="61">
        <f t="shared" ref="F116:G116" si="42">SUM(F117)</f>
        <v>4250904</v>
      </c>
      <c r="G116" s="61">
        <f t="shared" si="42"/>
        <v>4250904</v>
      </c>
    </row>
    <row r="117" spans="1:10" x14ac:dyDescent="0.25">
      <c r="A117" s="48">
        <v>43</v>
      </c>
      <c r="B117" s="40" t="s">
        <v>62</v>
      </c>
      <c r="C117" s="72">
        <v>2247590</v>
      </c>
      <c r="D117" s="72">
        <v>2460957</v>
      </c>
      <c r="E117" s="36">
        <v>4250904</v>
      </c>
      <c r="F117" s="36">
        <v>4250904</v>
      </c>
      <c r="G117" s="36">
        <v>4250904</v>
      </c>
    </row>
    <row r="118" spans="1:10" x14ac:dyDescent="0.25">
      <c r="A118" s="39">
        <v>5</v>
      </c>
      <c r="B118" s="64" t="s">
        <v>75</v>
      </c>
      <c r="C118" s="77">
        <f>SUM(C119:C120)</f>
        <v>75058</v>
      </c>
      <c r="D118" s="77">
        <f>SUM(D119:D120)</f>
        <v>300974</v>
      </c>
      <c r="E118" s="61">
        <f>SUM(E119:E120)</f>
        <v>153974</v>
      </c>
      <c r="F118" s="61">
        <f t="shared" ref="F118:G118" si="43">SUM(F119:F120)</f>
        <v>41989</v>
      </c>
      <c r="G118" s="61">
        <f t="shared" si="43"/>
        <v>41989</v>
      </c>
    </row>
    <row r="119" spans="1:10" x14ac:dyDescent="0.25">
      <c r="A119" s="48">
        <v>52</v>
      </c>
      <c r="B119" s="40" t="s">
        <v>76</v>
      </c>
      <c r="C119" s="72">
        <v>18335</v>
      </c>
      <c r="D119" s="72">
        <v>228985</v>
      </c>
      <c r="E119" s="36">
        <v>111985</v>
      </c>
      <c r="F119" s="124">
        <v>0</v>
      </c>
      <c r="G119" s="124">
        <v>0</v>
      </c>
      <c r="H119" s="63"/>
    </row>
    <row r="120" spans="1:10" x14ac:dyDescent="0.25">
      <c r="A120" s="48">
        <v>57</v>
      </c>
      <c r="B120" s="40" t="s">
        <v>77</v>
      </c>
      <c r="C120" s="72">
        <v>56723</v>
      </c>
      <c r="D120" s="72">
        <v>71989</v>
      </c>
      <c r="E120" s="36">
        <v>41989</v>
      </c>
      <c r="F120" s="36">
        <v>41989</v>
      </c>
      <c r="G120" s="36">
        <v>41989</v>
      </c>
    </row>
    <row r="121" spans="1:10" x14ac:dyDescent="0.25">
      <c r="A121" s="39">
        <v>6</v>
      </c>
      <c r="B121" s="64" t="s">
        <v>92</v>
      </c>
      <c r="C121" s="77">
        <f>SUM(C122:C123)</f>
        <v>30250</v>
      </c>
      <c r="D121" s="77">
        <f>SUM(D122:D123)</f>
        <v>0</v>
      </c>
      <c r="E121" s="36">
        <f>SUM(E122:E123)</f>
        <v>0</v>
      </c>
      <c r="F121" s="122">
        <f t="shared" ref="F121:F122" si="44">E121/C121*100</f>
        <v>0</v>
      </c>
      <c r="G121" s="122">
        <v>0</v>
      </c>
    </row>
    <row r="122" spans="1:10" x14ac:dyDescent="0.25">
      <c r="A122" s="48">
        <v>61</v>
      </c>
      <c r="B122" s="40" t="s">
        <v>91</v>
      </c>
      <c r="C122" s="72">
        <v>3500</v>
      </c>
      <c r="D122" s="72">
        <v>0</v>
      </c>
      <c r="E122" s="36">
        <v>0</v>
      </c>
      <c r="F122" s="124">
        <f t="shared" si="44"/>
        <v>0</v>
      </c>
      <c r="G122" s="124">
        <v>0</v>
      </c>
    </row>
    <row r="123" spans="1:10" x14ac:dyDescent="0.25">
      <c r="A123" s="48">
        <v>62</v>
      </c>
      <c r="B123" s="40" t="s">
        <v>93</v>
      </c>
      <c r="C123" s="72">
        <v>26750</v>
      </c>
      <c r="D123" s="72">
        <v>0</v>
      </c>
      <c r="E123" s="36">
        <v>0</v>
      </c>
      <c r="F123" s="124">
        <v>0</v>
      </c>
      <c r="G123" s="124">
        <v>0</v>
      </c>
    </row>
    <row r="125" spans="1:10" ht="25.5" x14ac:dyDescent="0.25">
      <c r="A125" s="30" t="s">
        <v>39</v>
      </c>
      <c r="B125" s="31" t="s">
        <v>21</v>
      </c>
      <c r="C125" s="32" t="s">
        <v>199</v>
      </c>
      <c r="D125" s="32" t="s">
        <v>205</v>
      </c>
      <c r="E125" s="30" t="s">
        <v>206</v>
      </c>
      <c r="F125" s="139" t="s">
        <v>209</v>
      </c>
      <c r="G125" s="123" t="s">
        <v>208</v>
      </c>
    </row>
    <row r="126" spans="1:10" s="34" customFormat="1" ht="11.25" x14ac:dyDescent="0.2">
      <c r="A126" s="33">
        <v>1</v>
      </c>
      <c r="B126" s="33">
        <v>2</v>
      </c>
      <c r="C126" s="33">
        <v>3</v>
      </c>
      <c r="D126" s="33">
        <v>4</v>
      </c>
      <c r="E126" s="33">
        <v>5</v>
      </c>
      <c r="F126" s="120">
        <v>6</v>
      </c>
      <c r="G126" s="120">
        <v>7</v>
      </c>
    </row>
    <row r="127" spans="1:10" x14ac:dyDescent="0.25">
      <c r="A127" s="35"/>
      <c r="B127" s="35" t="s">
        <v>31</v>
      </c>
      <c r="C127" s="74">
        <f>C128+C141+C145+C153+C164</f>
        <v>4003344.33</v>
      </c>
      <c r="D127" s="74">
        <f>D128+D141+D145+D153+D164</f>
        <v>4803219</v>
      </c>
      <c r="E127" s="61">
        <f>E128+E141+E145+E153+E164</f>
        <v>5318811.8899999997</v>
      </c>
      <c r="F127" s="61">
        <f t="shared" ref="F127:G127" si="45">F128+F141+F145+F153+F164</f>
        <v>5206826.8899999997</v>
      </c>
      <c r="G127" s="61">
        <f t="shared" si="45"/>
        <v>5206826.8899999997</v>
      </c>
      <c r="H127" s="63"/>
      <c r="I127" s="63"/>
      <c r="J127" s="63"/>
    </row>
    <row r="128" spans="1:10" x14ac:dyDescent="0.25">
      <c r="A128" s="35">
        <v>1</v>
      </c>
      <c r="B128" s="35" t="s">
        <v>37</v>
      </c>
      <c r="C128" s="74">
        <f>C129+C136</f>
        <v>1136919</v>
      </c>
      <c r="D128" s="74">
        <f>D129+D136</f>
        <v>1950656</v>
      </c>
      <c r="E128" s="61">
        <f>E129+E136</f>
        <v>857433.89</v>
      </c>
      <c r="F128" s="61">
        <f t="shared" ref="F128:G128" si="46">F129+F136</f>
        <v>857433.89</v>
      </c>
      <c r="G128" s="61">
        <f t="shared" si="46"/>
        <v>857433.89</v>
      </c>
      <c r="H128" s="63"/>
      <c r="I128" s="63"/>
      <c r="J128" s="63"/>
    </row>
    <row r="129" spans="1:10" x14ac:dyDescent="0.25">
      <c r="A129" s="47"/>
      <c r="B129" s="35" t="s">
        <v>38</v>
      </c>
      <c r="C129" s="74">
        <f>SUM(C130:C135)</f>
        <v>235653</v>
      </c>
      <c r="D129" s="74">
        <f>SUM(D130:D135)</f>
        <v>741511</v>
      </c>
      <c r="E129" s="61">
        <f>SUM(E130:E135)</f>
        <v>75389</v>
      </c>
      <c r="F129" s="61">
        <f t="shared" ref="F129:G129" si="47">SUM(F130:F135)</f>
        <v>75389</v>
      </c>
      <c r="G129" s="61">
        <f t="shared" si="47"/>
        <v>75389</v>
      </c>
      <c r="H129" s="63"/>
      <c r="I129" s="63"/>
      <c r="J129" s="63"/>
    </row>
    <row r="130" spans="1:10" x14ac:dyDescent="0.25">
      <c r="A130" s="48">
        <v>31</v>
      </c>
      <c r="B130" s="38" t="s">
        <v>33</v>
      </c>
      <c r="C130" s="75">
        <v>133876</v>
      </c>
      <c r="D130" s="75">
        <v>530183</v>
      </c>
      <c r="E130" s="36">
        <v>0</v>
      </c>
      <c r="F130" s="36">
        <v>0</v>
      </c>
      <c r="G130" s="36">
        <v>0</v>
      </c>
      <c r="H130" s="63"/>
      <c r="I130" s="63"/>
      <c r="J130" s="63"/>
    </row>
    <row r="131" spans="1:10" x14ac:dyDescent="0.25">
      <c r="A131" s="48">
        <v>32</v>
      </c>
      <c r="B131" s="38" t="s">
        <v>34</v>
      </c>
      <c r="C131" s="75">
        <v>22754</v>
      </c>
      <c r="D131" s="75">
        <v>21643</v>
      </c>
      <c r="E131" s="36">
        <v>0</v>
      </c>
      <c r="F131" s="36">
        <v>0</v>
      </c>
      <c r="G131" s="36">
        <v>0</v>
      </c>
      <c r="H131" s="63"/>
      <c r="I131" s="63"/>
      <c r="J131" s="63"/>
    </row>
    <row r="132" spans="1:10" x14ac:dyDescent="0.25">
      <c r="A132" s="48">
        <v>34</v>
      </c>
      <c r="B132" s="38" t="s">
        <v>70</v>
      </c>
      <c r="C132" s="75">
        <v>7469</v>
      </c>
      <c r="D132" s="75">
        <v>5700</v>
      </c>
      <c r="E132" s="36">
        <v>3835</v>
      </c>
      <c r="F132" s="36">
        <v>3835</v>
      </c>
      <c r="G132" s="36">
        <v>3835</v>
      </c>
      <c r="H132" s="63"/>
      <c r="I132" s="63"/>
      <c r="J132" s="63"/>
    </row>
    <row r="133" spans="1:10" x14ac:dyDescent="0.25">
      <c r="A133" s="48">
        <v>42</v>
      </c>
      <c r="B133" s="38" t="s">
        <v>80</v>
      </c>
      <c r="C133" s="75">
        <v>0</v>
      </c>
      <c r="D133" s="75">
        <v>111985</v>
      </c>
      <c r="E133" s="36">
        <v>0</v>
      </c>
      <c r="F133" s="36">
        <v>0</v>
      </c>
      <c r="G133" s="36">
        <v>0</v>
      </c>
      <c r="H133" s="63"/>
      <c r="I133" s="63"/>
      <c r="J133" s="63"/>
    </row>
    <row r="134" spans="1:10" x14ac:dyDescent="0.25">
      <c r="A134" s="48">
        <v>45</v>
      </c>
      <c r="B134" s="38" t="s">
        <v>73</v>
      </c>
      <c r="C134" s="75">
        <v>0</v>
      </c>
      <c r="D134" s="75">
        <v>0</v>
      </c>
      <c r="E134" s="36">
        <v>0</v>
      </c>
      <c r="F134" s="36">
        <v>0</v>
      </c>
      <c r="G134" s="36">
        <v>0</v>
      </c>
      <c r="H134" s="63"/>
      <c r="I134" s="63"/>
      <c r="J134" s="63"/>
    </row>
    <row r="135" spans="1:10" x14ac:dyDescent="0.25">
      <c r="A135" s="48">
        <v>54</v>
      </c>
      <c r="B135" s="38" t="s">
        <v>74</v>
      </c>
      <c r="C135" s="75">
        <v>71554</v>
      </c>
      <c r="D135" s="75">
        <v>72000</v>
      </c>
      <c r="E135" s="36">
        <v>71554</v>
      </c>
      <c r="F135" s="36">
        <v>71554</v>
      </c>
      <c r="G135" s="36">
        <v>71554</v>
      </c>
      <c r="H135" s="63"/>
      <c r="I135" s="63"/>
      <c r="J135" s="63"/>
    </row>
    <row r="136" spans="1:10" x14ac:dyDescent="0.25">
      <c r="A136" s="48"/>
      <c r="B136" s="39" t="s">
        <v>79</v>
      </c>
      <c r="C136" s="76">
        <f>SUM(C137:C140)</f>
        <v>901266</v>
      </c>
      <c r="D136" s="76">
        <f>SUM(D137:D140)</f>
        <v>1209145</v>
      </c>
      <c r="E136" s="61">
        <f>SUM(E137:E140)</f>
        <v>782044.89</v>
      </c>
      <c r="F136" s="61">
        <f t="shared" ref="F136:G136" si="48">SUM(F137:F140)</f>
        <v>782044.89</v>
      </c>
      <c r="G136" s="61">
        <f t="shared" si="48"/>
        <v>782044.89</v>
      </c>
      <c r="H136" s="63"/>
      <c r="I136" s="63"/>
      <c r="J136" s="63"/>
    </row>
    <row r="137" spans="1:10" x14ac:dyDescent="0.25">
      <c r="A137" s="48">
        <v>31</v>
      </c>
      <c r="B137" s="38" t="s">
        <v>33</v>
      </c>
      <c r="C137" s="75">
        <v>829745</v>
      </c>
      <c r="D137" s="75">
        <v>961780</v>
      </c>
      <c r="E137" s="36">
        <v>684679.89</v>
      </c>
      <c r="F137" s="36">
        <v>684679.89</v>
      </c>
      <c r="G137" s="36">
        <v>684679.89</v>
      </c>
      <c r="H137" s="63"/>
      <c r="I137" s="63"/>
      <c r="J137" s="63"/>
    </row>
    <row r="138" spans="1:10" x14ac:dyDescent="0.25">
      <c r="A138" s="48">
        <v>32</v>
      </c>
      <c r="B138" s="38" t="s">
        <v>34</v>
      </c>
      <c r="C138" s="75">
        <v>19908</v>
      </c>
      <c r="D138" s="75">
        <v>19908</v>
      </c>
      <c r="E138" s="36">
        <v>19908</v>
      </c>
      <c r="F138" s="36">
        <v>19908</v>
      </c>
      <c r="G138" s="36">
        <v>19908</v>
      </c>
      <c r="H138" s="63"/>
      <c r="I138" s="63"/>
      <c r="J138" s="63"/>
    </row>
    <row r="139" spans="1:10" x14ac:dyDescent="0.25">
      <c r="A139" s="48">
        <v>42</v>
      </c>
      <c r="B139" s="38" t="s">
        <v>80</v>
      </c>
      <c r="C139" s="75">
        <v>47947</v>
      </c>
      <c r="D139" s="75">
        <v>213100</v>
      </c>
      <c r="E139" s="36">
        <v>0</v>
      </c>
      <c r="F139" s="36">
        <v>0</v>
      </c>
      <c r="G139" s="36">
        <v>0</v>
      </c>
      <c r="H139" s="63"/>
      <c r="I139" s="63"/>
      <c r="J139" s="63"/>
    </row>
    <row r="140" spans="1:10" x14ac:dyDescent="0.25">
      <c r="A140" s="48">
        <v>45</v>
      </c>
      <c r="B140" s="38" t="s">
        <v>73</v>
      </c>
      <c r="C140" s="75">
        <v>3666</v>
      </c>
      <c r="D140" s="75">
        <v>14357</v>
      </c>
      <c r="E140" s="36">
        <v>77457</v>
      </c>
      <c r="F140" s="36">
        <v>77457</v>
      </c>
      <c r="G140" s="36">
        <v>77457</v>
      </c>
      <c r="H140" s="63"/>
      <c r="I140" s="63"/>
      <c r="J140" s="63"/>
    </row>
    <row r="141" spans="1:10" x14ac:dyDescent="0.25">
      <c r="A141" s="39">
        <v>3</v>
      </c>
      <c r="B141" s="35" t="s">
        <v>41</v>
      </c>
      <c r="C141" s="74">
        <f>SUM(C142)</f>
        <v>45233</v>
      </c>
      <c r="D141" s="74">
        <f>SUM(D142)</f>
        <v>90632</v>
      </c>
      <c r="E141" s="61">
        <f>SUM(E142)</f>
        <v>56500</v>
      </c>
      <c r="F141" s="61">
        <f t="shared" ref="F141:G141" si="49">SUM(F142)</f>
        <v>56500</v>
      </c>
      <c r="G141" s="61">
        <f t="shared" si="49"/>
        <v>56500</v>
      </c>
      <c r="H141" s="63"/>
      <c r="I141" s="63"/>
      <c r="J141" s="63"/>
    </row>
    <row r="142" spans="1:10" x14ac:dyDescent="0.25">
      <c r="A142" s="48"/>
      <c r="B142" s="64" t="s">
        <v>81</v>
      </c>
      <c r="C142" s="77">
        <f>SUM(C143)</f>
        <v>45233</v>
      </c>
      <c r="D142" s="77">
        <f>SUM(D143:D144)</f>
        <v>90632</v>
      </c>
      <c r="E142" s="61">
        <f>SUM(E143:E144)</f>
        <v>56500</v>
      </c>
      <c r="F142" s="61">
        <f t="shared" ref="F142:G142" si="50">SUM(F143:F144)</f>
        <v>56500</v>
      </c>
      <c r="G142" s="61">
        <f t="shared" si="50"/>
        <v>56500</v>
      </c>
      <c r="H142" s="63"/>
      <c r="I142" s="63"/>
      <c r="J142" s="63"/>
    </row>
    <row r="143" spans="1:10" x14ac:dyDescent="0.25">
      <c r="A143" s="48">
        <v>31</v>
      </c>
      <c r="B143" s="40" t="s">
        <v>33</v>
      </c>
      <c r="C143" s="72">
        <v>45233</v>
      </c>
      <c r="D143" s="72">
        <v>60632</v>
      </c>
      <c r="E143" s="36">
        <v>43400</v>
      </c>
      <c r="F143" s="36">
        <v>43400</v>
      </c>
      <c r="G143" s="36">
        <v>43400</v>
      </c>
      <c r="H143" s="63"/>
      <c r="I143" s="63"/>
      <c r="J143" s="63"/>
    </row>
    <row r="144" spans="1:10" x14ac:dyDescent="0.25">
      <c r="A144" s="48">
        <v>32</v>
      </c>
      <c r="B144" s="40" t="s">
        <v>34</v>
      </c>
      <c r="C144" s="72">
        <v>0</v>
      </c>
      <c r="D144" s="72">
        <v>30000</v>
      </c>
      <c r="E144" s="36">
        <v>13100</v>
      </c>
      <c r="F144" s="36">
        <v>13100</v>
      </c>
      <c r="G144" s="36">
        <v>13100</v>
      </c>
      <c r="H144" s="63"/>
      <c r="I144" s="63"/>
      <c r="J144" s="63"/>
    </row>
    <row r="145" spans="1:10" x14ac:dyDescent="0.25">
      <c r="A145" s="39">
        <v>4</v>
      </c>
      <c r="B145" s="35" t="s">
        <v>64</v>
      </c>
      <c r="C145" s="74">
        <f>SUM(C146)</f>
        <v>2672205</v>
      </c>
      <c r="D145" s="74">
        <f>SUM(D146)</f>
        <v>2460957</v>
      </c>
      <c r="E145" s="61">
        <f>SUM(E146)</f>
        <v>4250904</v>
      </c>
      <c r="F145" s="61">
        <f t="shared" ref="F145:G145" si="51">SUM(F146)</f>
        <v>4250904</v>
      </c>
      <c r="G145" s="61">
        <f t="shared" si="51"/>
        <v>4250904</v>
      </c>
      <c r="H145" s="63"/>
      <c r="I145" s="63"/>
      <c r="J145" s="63"/>
    </row>
    <row r="146" spans="1:10" x14ac:dyDescent="0.25">
      <c r="A146" s="48"/>
      <c r="B146" s="64" t="s">
        <v>83</v>
      </c>
      <c r="C146" s="77">
        <f>SUM(C147:C152)</f>
        <v>2672205</v>
      </c>
      <c r="D146" s="77">
        <f>SUM(D147:D150)</f>
        <v>2460957</v>
      </c>
      <c r="E146" s="61">
        <f>SUM(E147:E152)</f>
        <v>4250904</v>
      </c>
      <c r="F146" s="61">
        <f t="shared" ref="F146:G146" si="52">SUM(F147:F152)</f>
        <v>4250904</v>
      </c>
      <c r="G146" s="61">
        <f t="shared" si="52"/>
        <v>4250904</v>
      </c>
      <c r="H146" s="63"/>
      <c r="I146" s="63"/>
      <c r="J146" s="63"/>
    </row>
    <row r="147" spans="1:10" x14ac:dyDescent="0.25">
      <c r="A147" s="48">
        <v>31</v>
      </c>
      <c r="B147" s="40" t="s">
        <v>33</v>
      </c>
      <c r="C147" s="72">
        <v>1486479</v>
      </c>
      <c r="D147" s="72">
        <v>1630505</v>
      </c>
      <c r="E147" s="36">
        <v>2809237</v>
      </c>
      <c r="F147" s="36">
        <v>2809237</v>
      </c>
      <c r="G147" s="36">
        <v>2809237</v>
      </c>
      <c r="H147" s="63"/>
      <c r="I147" s="63"/>
      <c r="J147" s="63"/>
    </row>
    <row r="148" spans="1:10" x14ac:dyDescent="0.25">
      <c r="A148" s="48">
        <v>32</v>
      </c>
      <c r="B148" s="40" t="s">
        <v>34</v>
      </c>
      <c r="C148" s="72">
        <v>1021258</v>
      </c>
      <c r="D148" s="72">
        <v>820692</v>
      </c>
      <c r="E148" s="36">
        <v>1408700</v>
      </c>
      <c r="F148" s="36">
        <v>1408700</v>
      </c>
      <c r="G148" s="36">
        <v>1408700</v>
      </c>
      <c r="H148" s="63"/>
      <c r="I148" s="63"/>
      <c r="J148" s="63"/>
    </row>
    <row r="149" spans="1:10" x14ac:dyDescent="0.25">
      <c r="A149" s="48">
        <v>34</v>
      </c>
      <c r="B149" s="40" t="s">
        <v>70</v>
      </c>
      <c r="C149" s="72">
        <v>11715</v>
      </c>
      <c r="D149" s="72">
        <v>7769</v>
      </c>
      <c r="E149" s="36">
        <v>31000</v>
      </c>
      <c r="F149" s="36">
        <v>31000</v>
      </c>
      <c r="G149" s="36">
        <v>31000</v>
      </c>
      <c r="H149" s="63"/>
      <c r="I149" s="63"/>
      <c r="J149" s="63"/>
    </row>
    <row r="150" spans="1:10" x14ac:dyDescent="0.25">
      <c r="A150" s="48">
        <v>37</v>
      </c>
      <c r="B150" s="40" t="s">
        <v>82</v>
      </c>
      <c r="C150" s="72">
        <v>1774</v>
      </c>
      <c r="D150" s="72">
        <v>1991</v>
      </c>
      <c r="E150" s="36">
        <v>1967</v>
      </c>
      <c r="F150" s="36">
        <v>1967</v>
      </c>
      <c r="G150" s="36">
        <v>1967</v>
      </c>
      <c r="H150" s="63"/>
      <c r="I150" s="63"/>
      <c r="J150" s="63"/>
    </row>
    <row r="151" spans="1:10" x14ac:dyDescent="0.25">
      <c r="A151" s="48">
        <v>42</v>
      </c>
      <c r="B151" s="38" t="s">
        <v>80</v>
      </c>
      <c r="C151" s="72">
        <v>138</v>
      </c>
      <c r="D151" s="72">
        <v>0</v>
      </c>
      <c r="E151" s="111">
        <v>0</v>
      </c>
      <c r="F151" s="111">
        <v>0</v>
      </c>
      <c r="G151" s="111">
        <v>0</v>
      </c>
      <c r="H151" s="63"/>
      <c r="I151" s="63"/>
      <c r="J151" s="63"/>
    </row>
    <row r="152" spans="1:10" x14ac:dyDescent="0.25">
      <c r="A152" s="48">
        <v>45</v>
      </c>
      <c r="B152" s="38" t="s">
        <v>73</v>
      </c>
      <c r="C152" s="72">
        <v>150841</v>
      </c>
      <c r="D152" s="72">
        <v>0</v>
      </c>
      <c r="E152" s="36">
        <v>0</v>
      </c>
      <c r="F152" s="36">
        <v>0</v>
      </c>
      <c r="G152" s="36">
        <v>0</v>
      </c>
      <c r="H152" s="63"/>
      <c r="I152" s="63"/>
      <c r="J152" s="63"/>
    </row>
    <row r="153" spans="1:10" x14ac:dyDescent="0.25">
      <c r="A153" s="39">
        <v>5</v>
      </c>
      <c r="B153" s="64" t="s">
        <v>75</v>
      </c>
      <c r="C153" s="77">
        <f>C154+C159</f>
        <v>118043</v>
      </c>
      <c r="D153" s="77">
        <f>D154+D159</f>
        <v>300974</v>
      </c>
      <c r="E153" s="61">
        <f>E154+E159</f>
        <v>153974</v>
      </c>
      <c r="F153" s="61">
        <f t="shared" ref="F153:G153" si="53">F154+F159</f>
        <v>41989</v>
      </c>
      <c r="G153" s="61">
        <f t="shared" si="53"/>
        <v>41989</v>
      </c>
      <c r="H153" s="63"/>
      <c r="I153" s="63"/>
      <c r="J153" s="63"/>
    </row>
    <row r="154" spans="1:10" x14ac:dyDescent="0.25">
      <c r="A154" s="39"/>
      <c r="B154" s="64" t="s">
        <v>84</v>
      </c>
      <c r="C154" s="77">
        <f>SUM(C155:C158)</f>
        <v>15176</v>
      </c>
      <c r="D154" s="77">
        <f>SUM(D155:D158)</f>
        <v>228985</v>
      </c>
      <c r="E154" s="61">
        <f>SUM(E155:E158)</f>
        <v>111985</v>
      </c>
      <c r="F154" s="122">
        <v>0</v>
      </c>
      <c r="G154" s="122">
        <v>0</v>
      </c>
      <c r="H154" s="63"/>
      <c r="I154" s="63"/>
      <c r="J154" s="63"/>
    </row>
    <row r="155" spans="1:10" x14ac:dyDescent="0.25">
      <c r="A155" s="66">
        <v>31</v>
      </c>
      <c r="B155" s="40" t="s">
        <v>33</v>
      </c>
      <c r="C155" s="72">
        <v>14599</v>
      </c>
      <c r="D155" s="72">
        <v>35000</v>
      </c>
      <c r="E155" s="36">
        <v>0</v>
      </c>
      <c r="F155" s="124">
        <v>0</v>
      </c>
      <c r="G155" s="124">
        <f t="shared" ref="G155:G158" si="54">E155/D155*100</f>
        <v>0</v>
      </c>
      <c r="H155" s="63"/>
      <c r="I155" s="63"/>
      <c r="J155" s="63"/>
    </row>
    <row r="156" spans="1:10" x14ac:dyDescent="0.25">
      <c r="A156" s="66">
        <v>32</v>
      </c>
      <c r="B156" s="40" t="s">
        <v>34</v>
      </c>
      <c r="C156" s="72">
        <v>577</v>
      </c>
      <c r="D156" s="72">
        <v>82000</v>
      </c>
      <c r="E156" s="36">
        <v>0</v>
      </c>
      <c r="F156" s="124">
        <v>0</v>
      </c>
      <c r="G156" s="124">
        <f t="shared" si="54"/>
        <v>0</v>
      </c>
      <c r="H156" s="63"/>
      <c r="I156" s="63"/>
      <c r="J156" s="63"/>
    </row>
    <row r="157" spans="1:10" x14ac:dyDescent="0.25">
      <c r="A157" s="66">
        <v>36</v>
      </c>
      <c r="B157" s="40" t="s">
        <v>90</v>
      </c>
      <c r="C157" s="72">
        <v>0</v>
      </c>
      <c r="D157" s="72">
        <v>0</v>
      </c>
      <c r="E157" s="36">
        <v>0</v>
      </c>
      <c r="F157" s="124">
        <v>0</v>
      </c>
      <c r="G157" s="124">
        <v>0</v>
      </c>
      <c r="H157" s="63"/>
      <c r="I157" s="63"/>
      <c r="J157" s="63"/>
    </row>
    <row r="158" spans="1:10" x14ac:dyDescent="0.25">
      <c r="A158" s="48">
        <v>42</v>
      </c>
      <c r="B158" s="38" t="s">
        <v>80</v>
      </c>
      <c r="C158" s="72">
        <v>0</v>
      </c>
      <c r="D158" s="72">
        <v>111985</v>
      </c>
      <c r="E158" s="36">
        <v>111985</v>
      </c>
      <c r="F158" s="124">
        <v>0</v>
      </c>
      <c r="G158" s="124">
        <f t="shared" si="54"/>
        <v>100</v>
      </c>
      <c r="H158" s="63"/>
      <c r="I158" s="63"/>
      <c r="J158" s="63"/>
    </row>
    <row r="159" spans="1:10" x14ac:dyDescent="0.25">
      <c r="A159" s="48"/>
      <c r="B159" s="64" t="s">
        <v>85</v>
      </c>
      <c r="C159" s="77">
        <f>SUM(C160:C163)</f>
        <v>102867</v>
      </c>
      <c r="D159" s="77">
        <f>SUM(D160:D163)</f>
        <v>71989</v>
      </c>
      <c r="E159" s="61">
        <f>SUM(E160:E163)</f>
        <v>41989</v>
      </c>
      <c r="F159" s="61">
        <f t="shared" ref="F159:G159" si="55">SUM(F160:F163)</f>
        <v>41989</v>
      </c>
      <c r="G159" s="61">
        <f t="shared" si="55"/>
        <v>41989</v>
      </c>
      <c r="H159" s="63"/>
      <c r="I159" s="63"/>
      <c r="J159" s="63"/>
    </row>
    <row r="160" spans="1:10" x14ac:dyDescent="0.25">
      <c r="A160" s="48">
        <v>31</v>
      </c>
      <c r="B160" s="40" t="s">
        <v>33</v>
      </c>
      <c r="C160" s="72">
        <v>87201</v>
      </c>
      <c r="D160" s="72">
        <v>59095</v>
      </c>
      <c r="E160" s="36">
        <v>41989</v>
      </c>
      <c r="F160" s="36">
        <v>41989</v>
      </c>
      <c r="G160" s="36">
        <v>41989</v>
      </c>
      <c r="H160" s="63"/>
      <c r="I160" s="63"/>
      <c r="J160" s="63"/>
    </row>
    <row r="161" spans="1:10" x14ac:dyDescent="0.25">
      <c r="A161" s="48">
        <v>32</v>
      </c>
      <c r="B161" s="40" t="s">
        <v>34</v>
      </c>
      <c r="C161" s="72">
        <v>15666</v>
      </c>
      <c r="D161" s="72">
        <v>12894</v>
      </c>
      <c r="E161" s="36">
        <v>0</v>
      </c>
      <c r="F161" s="36">
        <v>0</v>
      </c>
      <c r="G161" s="36">
        <v>0</v>
      </c>
      <c r="H161" s="63"/>
      <c r="I161" s="63"/>
      <c r="J161" s="63"/>
    </row>
    <row r="162" spans="1:10" x14ac:dyDescent="0.25">
      <c r="A162" s="48">
        <v>42</v>
      </c>
      <c r="B162" s="40" t="s">
        <v>80</v>
      </c>
      <c r="C162" s="72">
        <v>0</v>
      </c>
      <c r="D162" s="72">
        <v>0</v>
      </c>
      <c r="E162" s="36">
        <v>0</v>
      </c>
      <c r="F162" s="36">
        <v>0</v>
      </c>
      <c r="G162" s="36">
        <v>0</v>
      </c>
      <c r="H162" s="63"/>
      <c r="I162" s="63"/>
      <c r="J162" s="63"/>
    </row>
    <row r="163" spans="1:10" x14ac:dyDescent="0.25">
      <c r="A163" s="48">
        <v>45</v>
      </c>
      <c r="B163" s="38" t="s">
        <v>73</v>
      </c>
      <c r="C163" s="72">
        <v>0</v>
      </c>
      <c r="D163" s="72">
        <v>0</v>
      </c>
      <c r="E163" s="36">
        <v>0</v>
      </c>
      <c r="F163" s="36">
        <v>0</v>
      </c>
      <c r="G163" s="36">
        <v>0</v>
      </c>
      <c r="H163" s="63"/>
      <c r="I163" s="63"/>
      <c r="J163" s="63"/>
    </row>
    <row r="164" spans="1:10" x14ac:dyDescent="0.25">
      <c r="A164" s="79">
        <v>6</v>
      </c>
      <c r="B164" s="78" t="s">
        <v>92</v>
      </c>
      <c r="C164" s="81">
        <f>C165+C168</f>
        <v>30944.33</v>
      </c>
      <c r="D164" s="81">
        <f>D165+D168</f>
        <v>0</v>
      </c>
      <c r="E164" s="81">
        <f>E165+E168</f>
        <v>0</v>
      </c>
      <c r="F164" s="122">
        <v>0</v>
      </c>
      <c r="G164" s="122">
        <v>0</v>
      </c>
      <c r="H164" s="63"/>
      <c r="I164" s="63"/>
      <c r="J164" s="63"/>
    </row>
    <row r="165" spans="1:10" x14ac:dyDescent="0.25">
      <c r="A165" s="79"/>
      <c r="B165" s="79" t="s">
        <v>94</v>
      </c>
      <c r="C165" s="78">
        <f>SUM(C166:C167)</f>
        <v>4194.33</v>
      </c>
      <c r="D165" s="81">
        <f>SUM(D166:D167)</f>
        <v>0</v>
      </c>
      <c r="E165" s="81">
        <f>SUM(E166:E167)</f>
        <v>0</v>
      </c>
      <c r="F165" s="122">
        <v>0</v>
      </c>
      <c r="G165" s="122">
        <v>0</v>
      </c>
      <c r="H165" s="63"/>
      <c r="I165" s="63"/>
      <c r="J165" s="63"/>
    </row>
    <row r="166" spans="1:10" x14ac:dyDescent="0.25">
      <c r="A166" s="65">
        <v>32</v>
      </c>
      <c r="B166" s="68" t="s">
        <v>34</v>
      </c>
      <c r="C166" s="68">
        <v>600</v>
      </c>
      <c r="D166" s="68">
        <v>0</v>
      </c>
      <c r="E166" s="68">
        <v>0</v>
      </c>
      <c r="F166" s="124">
        <v>0</v>
      </c>
      <c r="G166" s="124">
        <v>0</v>
      </c>
      <c r="H166" s="63"/>
      <c r="I166" s="63"/>
      <c r="J166" s="63"/>
    </row>
    <row r="167" spans="1:10" x14ac:dyDescent="0.25">
      <c r="A167" s="65">
        <v>42</v>
      </c>
      <c r="B167" s="80" t="s">
        <v>80</v>
      </c>
      <c r="C167" s="110">
        <v>3594.33</v>
      </c>
      <c r="D167" s="69">
        <v>0</v>
      </c>
      <c r="E167" s="110">
        <v>0</v>
      </c>
      <c r="F167" s="124">
        <v>0</v>
      </c>
      <c r="G167" s="124">
        <v>0</v>
      </c>
      <c r="H167" s="63"/>
      <c r="I167" s="63"/>
      <c r="J167" s="63"/>
    </row>
    <row r="168" spans="1:10" x14ac:dyDescent="0.25">
      <c r="A168" s="65"/>
      <c r="B168" s="78" t="s">
        <v>95</v>
      </c>
      <c r="C168" s="81">
        <f>SUM(C169)</f>
        <v>26750</v>
      </c>
      <c r="D168" s="78">
        <f>SUM(D169)</f>
        <v>0</v>
      </c>
      <c r="E168" s="81">
        <f>E169</f>
        <v>0</v>
      </c>
      <c r="F168" s="122">
        <v>0</v>
      </c>
      <c r="G168" s="122">
        <v>0</v>
      </c>
      <c r="H168" s="63"/>
      <c r="I168" s="63"/>
      <c r="J168" s="63"/>
    </row>
    <row r="169" spans="1:10" x14ac:dyDescent="0.25">
      <c r="A169" s="65">
        <v>42</v>
      </c>
      <c r="B169" s="68" t="s">
        <v>80</v>
      </c>
      <c r="C169" s="110">
        <v>26750</v>
      </c>
      <c r="D169" s="69">
        <v>0</v>
      </c>
      <c r="E169" s="110">
        <v>0</v>
      </c>
      <c r="F169" s="124">
        <v>0</v>
      </c>
      <c r="G169" s="124">
        <v>0</v>
      </c>
      <c r="H169" s="63"/>
      <c r="I169" s="63"/>
      <c r="J169" s="63"/>
    </row>
    <row r="170" spans="1:10" x14ac:dyDescent="0.25">
      <c r="G170" s="63"/>
      <c r="H170" s="63"/>
      <c r="I170" s="63"/>
      <c r="J170" s="63"/>
    </row>
    <row r="171" spans="1:10" ht="15.75" x14ac:dyDescent="0.25">
      <c r="B171" s="174" t="s">
        <v>42</v>
      </c>
      <c r="C171" s="174"/>
      <c r="D171" s="174"/>
      <c r="E171" s="174"/>
      <c r="G171" s="63"/>
      <c r="H171" s="63"/>
      <c r="I171" s="63"/>
      <c r="J171" s="63"/>
    </row>
    <row r="172" spans="1:10" ht="18.75" x14ac:dyDescent="0.25">
      <c r="B172" s="25"/>
      <c r="C172" s="25"/>
      <c r="D172" s="25"/>
      <c r="E172" s="25"/>
      <c r="G172" s="63"/>
      <c r="H172" s="63"/>
      <c r="I172" s="63"/>
      <c r="J172" s="63"/>
    </row>
    <row r="173" spans="1:10" ht="25.5" x14ac:dyDescent="0.25">
      <c r="A173" s="30" t="s">
        <v>39</v>
      </c>
      <c r="B173" s="31" t="s">
        <v>21</v>
      </c>
      <c r="C173" s="32" t="s">
        <v>199</v>
      </c>
      <c r="D173" s="32" t="s">
        <v>205</v>
      </c>
      <c r="E173" s="30" t="s">
        <v>206</v>
      </c>
      <c r="F173" s="139" t="s">
        <v>209</v>
      </c>
      <c r="G173" s="123" t="s">
        <v>208</v>
      </c>
    </row>
    <row r="174" spans="1:10" x14ac:dyDescent="0.25">
      <c r="A174" s="33">
        <v>1</v>
      </c>
      <c r="B174" s="33">
        <v>2</v>
      </c>
      <c r="C174" s="33">
        <v>3</v>
      </c>
      <c r="D174" s="33">
        <v>4</v>
      </c>
      <c r="E174" s="33">
        <v>5</v>
      </c>
      <c r="F174" s="129">
        <v>6</v>
      </c>
      <c r="G174" s="129">
        <v>7</v>
      </c>
    </row>
    <row r="175" spans="1:10" x14ac:dyDescent="0.25">
      <c r="A175" s="50"/>
      <c r="B175" s="35" t="s">
        <v>31</v>
      </c>
      <c r="C175" s="35"/>
      <c r="D175" s="35"/>
      <c r="E175" s="36"/>
      <c r="F175" s="55"/>
      <c r="G175" s="55"/>
    </row>
    <row r="176" spans="1:10" x14ac:dyDescent="0.25">
      <c r="A176" s="50" t="s">
        <v>43</v>
      </c>
      <c r="B176" s="35" t="s">
        <v>48</v>
      </c>
      <c r="C176" s="35"/>
      <c r="D176" s="35"/>
      <c r="E176" s="36"/>
      <c r="F176" s="55"/>
      <c r="G176" s="55"/>
    </row>
    <row r="177" spans="1:7" x14ac:dyDescent="0.25">
      <c r="A177" s="51" t="s">
        <v>44</v>
      </c>
      <c r="B177" s="37" t="s">
        <v>49</v>
      </c>
      <c r="C177" s="37"/>
      <c r="D177" s="37"/>
      <c r="E177" s="36"/>
      <c r="F177" s="55"/>
      <c r="G177" s="55"/>
    </row>
    <row r="178" spans="1:7" x14ac:dyDescent="0.25">
      <c r="A178" s="52" t="s">
        <v>45</v>
      </c>
      <c r="B178" s="38" t="s">
        <v>50</v>
      </c>
      <c r="C178" s="38"/>
      <c r="D178" s="38"/>
      <c r="E178" s="36"/>
      <c r="F178" s="55"/>
      <c r="G178" s="55"/>
    </row>
    <row r="179" spans="1:7" x14ac:dyDescent="0.25">
      <c r="A179" s="52" t="s">
        <v>28</v>
      </c>
      <c r="B179" s="42"/>
      <c r="C179" s="42"/>
      <c r="D179" s="42"/>
      <c r="E179" s="36"/>
      <c r="F179" s="55"/>
      <c r="G179" s="55"/>
    </row>
    <row r="180" spans="1:7" x14ac:dyDescent="0.25">
      <c r="A180" s="53" t="s">
        <v>47</v>
      </c>
      <c r="B180" s="35" t="s">
        <v>51</v>
      </c>
      <c r="C180" s="37"/>
      <c r="D180" s="37"/>
      <c r="E180" s="36"/>
      <c r="F180" s="55"/>
      <c r="G180" s="55"/>
    </row>
    <row r="181" spans="1:7" x14ac:dyDescent="0.25">
      <c r="A181" s="52" t="s">
        <v>46</v>
      </c>
      <c r="B181" s="40" t="s">
        <v>52</v>
      </c>
      <c r="C181" s="40"/>
      <c r="D181" s="40"/>
      <c r="E181" s="36"/>
      <c r="F181" s="55"/>
      <c r="G181" s="55"/>
    </row>
    <row r="182" spans="1:7" x14ac:dyDescent="0.25">
      <c r="A182" s="67" t="s">
        <v>86</v>
      </c>
      <c r="B182" s="64" t="s">
        <v>87</v>
      </c>
      <c r="C182" s="77">
        <f>SUM(C183)</f>
        <v>3931791</v>
      </c>
      <c r="D182" s="77">
        <f>SUM(D183)</f>
        <v>4731214</v>
      </c>
      <c r="E182" s="61">
        <f>SUM(E183)</f>
        <v>5247258</v>
      </c>
      <c r="F182" s="61">
        <f t="shared" ref="F182:G182" si="56">SUM(F183)</f>
        <v>5135273</v>
      </c>
      <c r="G182" s="61">
        <f t="shared" si="56"/>
        <v>5135273</v>
      </c>
    </row>
    <row r="183" spans="1:7" x14ac:dyDescent="0.25">
      <c r="A183" s="52" t="s">
        <v>88</v>
      </c>
      <c r="B183" s="40" t="s">
        <v>89</v>
      </c>
      <c r="C183" s="72">
        <v>3931791</v>
      </c>
      <c r="D183" s="72">
        <v>4731214</v>
      </c>
      <c r="E183" s="36">
        <v>5247258</v>
      </c>
      <c r="F183" s="110">
        <v>5135273</v>
      </c>
      <c r="G183" s="110">
        <v>5135273</v>
      </c>
    </row>
    <row r="184" spans="1:7" x14ac:dyDescent="0.25">
      <c r="A184" s="52"/>
      <c r="B184" s="42"/>
      <c r="C184" s="42"/>
      <c r="D184" s="42"/>
      <c r="E184" s="36"/>
      <c r="F184" s="55"/>
      <c r="G184" s="55"/>
    </row>
    <row r="189" spans="1:7" x14ac:dyDescent="0.25">
      <c r="D189" s="63"/>
      <c r="E189" s="63"/>
    </row>
  </sheetData>
  <mergeCells count="4">
    <mergeCell ref="B171:E171"/>
    <mergeCell ref="A2:E2"/>
    <mergeCell ref="A4:E4"/>
    <mergeCell ref="A106:E10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2" manualBreakCount="2">
    <brk id="104" max="6" man="1"/>
    <brk id="16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3"/>
  <sheetViews>
    <sheetView workbookViewId="0">
      <selection activeCell="I26" sqref="I26"/>
    </sheetView>
  </sheetViews>
  <sheetFormatPr defaultColWidth="8.85546875" defaultRowHeight="15" x14ac:dyDescent="0.25"/>
  <cols>
    <col min="1" max="1" width="7.85546875" style="26" bestFit="1" customWidth="1"/>
    <col min="2" max="2" width="44.7109375" style="26" customWidth="1"/>
    <col min="3" max="4" width="19.5703125" style="26" customWidth="1"/>
    <col min="5" max="6" width="19.42578125" style="26" customWidth="1"/>
    <col min="7" max="8" width="25.28515625" style="26" customWidth="1"/>
    <col min="9" max="16384" width="8.85546875" style="26"/>
  </cols>
  <sheetData>
    <row r="1" spans="1:8" ht="18.75" x14ac:dyDescent="0.25">
      <c r="A1" s="54"/>
      <c r="B1" s="25"/>
      <c r="C1" s="25"/>
      <c r="D1" s="25"/>
      <c r="E1" s="25"/>
      <c r="F1" s="25"/>
      <c r="G1" s="25"/>
      <c r="H1" s="25"/>
    </row>
    <row r="2" spans="1:8" ht="15.6" customHeight="1" x14ac:dyDescent="0.25">
      <c r="A2" s="174" t="s">
        <v>53</v>
      </c>
      <c r="B2" s="174"/>
      <c r="C2" s="174"/>
      <c r="D2" s="174"/>
      <c r="E2" s="174"/>
      <c r="F2" s="49"/>
      <c r="G2" s="28"/>
      <c r="H2" s="28"/>
    </row>
    <row r="3" spans="1:8" ht="18.75" x14ac:dyDescent="0.25">
      <c r="A3" s="25"/>
      <c r="B3" s="25"/>
      <c r="C3" s="25"/>
      <c r="D3" s="25"/>
      <c r="E3" s="25"/>
      <c r="F3" s="25"/>
      <c r="G3" s="27"/>
      <c r="H3" s="27"/>
    </row>
    <row r="4" spans="1:8" ht="15.6" customHeight="1" x14ac:dyDescent="0.25">
      <c r="A4" s="174" t="s">
        <v>54</v>
      </c>
      <c r="B4" s="174"/>
      <c r="C4" s="174"/>
      <c r="D4" s="174"/>
      <c r="E4" s="174"/>
      <c r="F4" s="49"/>
      <c r="G4" s="29"/>
      <c r="H4" s="29"/>
    </row>
    <row r="5" spans="1:8" ht="18.75" x14ac:dyDescent="0.25">
      <c r="A5" s="25"/>
      <c r="B5" s="25"/>
      <c r="C5" s="25"/>
      <c r="D5" s="25"/>
      <c r="E5" s="25"/>
      <c r="F5" s="25"/>
      <c r="G5" s="27"/>
      <c r="H5" s="27"/>
    </row>
    <row r="6" spans="1:8" ht="25.5" x14ac:dyDescent="0.25">
      <c r="A6" s="30" t="s">
        <v>39</v>
      </c>
      <c r="B6" s="31" t="s">
        <v>21</v>
      </c>
      <c r="C6" s="32" t="s">
        <v>199</v>
      </c>
      <c r="D6" s="32" t="s">
        <v>205</v>
      </c>
      <c r="E6" s="30" t="s">
        <v>206</v>
      </c>
      <c r="F6" s="139" t="s">
        <v>209</v>
      </c>
      <c r="G6" s="123" t="s">
        <v>208</v>
      </c>
    </row>
    <row r="7" spans="1:8" s="34" customFormat="1" ht="11.25" x14ac:dyDescent="0.2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120"/>
      <c r="G7" s="120"/>
    </row>
    <row r="8" spans="1:8" x14ac:dyDescent="0.25">
      <c r="A8" s="35">
        <v>8</v>
      </c>
      <c r="B8" s="35" t="s">
        <v>55</v>
      </c>
      <c r="C8" s="35"/>
      <c r="D8" s="35"/>
      <c r="E8" s="36"/>
      <c r="F8" s="55"/>
      <c r="G8" s="55"/>
    </row>
    <row r="9" spans="1:8" x14ac:dyDescent="0.25">
      <c r="A9" s="47">
        <v>84</v>
      </c>
      <c r="B9" s="37" t="s">
        <v>56</v>
      </c>
      <c r="C9" s="35"/>
      <c r="D9" s="35"/>
      <c r="E9" s="36"/>
      <c r="F9" s="55"/>
      <c r="G9" s="55"/>
    </row>
    <row r="10" spans="1:8" x14ac:dyDescent="0.25">
      <c r="A10" s="47" t="s">
        <v>28</v>
      </c>
      <c r="B10" s="41"/>
      <c r="C10" s="37"/>
      <c r="D10" s="37"/>
      <c r="E10" s="36"/>
      <c r="F10" s="55"/>
      <c r="G10" s="55"/>
    </row>
    <row r="11" spans="1:8" x14ac:dyDescent="0.25">
      <c r="A11" s="35">
        <v>5</v>
      </c>
      <c r="B11" s="44" t="s">
        <v>57</v>
      </c>
      <c r="C11" s="112">
        <f>SUM(C12)</f>
        <v>71554</v>
      </c>
      <c r="D11" s="112">
        <f t="shared" ref="D11:G11" si="0">SUM(D12)</f>
        <v>72000</v>
      </c>
      <c r="E11" s="112">
        <f t="shared" si="0"/>
        <v>71554</v>
      </c>
      <c r="F11" s="112">
        <f t="shared" si="0"/>
        <v>71554</v>
      </c>
      <c r="G11" s="112">
        <f t="shared" si="0"/>
        <v>71554</v>
      </c>
    </row>
    <row r="12" spans="1:8" x14ac:dyDescent="0.25">
      <c r="A12" s="47">
        <v>54</v>
      </c>
      <c r="B12" s="45" t="s">
        <v>58</v>
      </c>
      <c r="C12" s="70">
        <v>71554</v>
      </c>
      <c r="D12" s="70">
        <v>72000</v>
      </c>
      <c r="E12" s="36">
        <v>71554</v>
      </c>
      <c r="F12" s="36">
        <v>71554</v>
      </c>
      <c r="G12" s="36">
        <v>71554</v>
      </c>
    </row>
    <row r="13" spans="1:8" x14ac:dyDescent="0.25">
      <c r="A13" s="47" t="s">
        <v>28</v>
      </c>
      <c r="B13" s="44"/>
      <c r="C13" s="37"/>
      <c r="D13" s="37"/>
      <c r="E13" s="36"/>
      <c r="F13" s="55"/>
      <c r="G13" s="55"/>
    </row>
    <row r="16" spans="1:8" ht="15.75" x14ac:dyDescent="0.25">
      <c r="B16" s="174" t="s">
        <v>59</v>
      </c>
      <c r="C16" s="174"/>
      <c r="D16" s="174"/>
      <c r="E16" s="174"/>
    </row>
    <row r="17" spans="1:7" ht="18.75" x14ac:dyDescent="0.25">
      <c r="B17" s="25"/>
      <c r="C17" s="25"/>
      <c r="D17" s="25"/>
      <c r="E17" s="25"/>
    </row>
    <row r="18" spans="1:7" ht="25.5" x14ac:dyDescent="0.25">
      <c r="A18" s="30" t="s">
        <v>39</v>
      </c>
      <c r="B18" s="31" t="s">
        <v>21</v>
      </c>
      <c r="C18" s="32" t="s">
        <v>199</v>
      </c>
      <c r="D18" s="32" t="s">
        <v>205</v>
      </c>
      <c r="E18" s="30" t="s">
        <v>206</v>
      </c>
      <c r="F18" s="139" t="s">
        <v>209</v>
      </c>
      <c r="G18" s="123" t="s">
        <v>208</v>
      </c>
    </row>
    <row r="19" spans="1:7" ht="10.15" customHeight="1" x14ac:dyDescent="0.25">
      <c r="A19" s="33">
        <v>1</v>
      </c>
      <c r="B19" s="33">
        <v>2</v>
      </c>
      <c r="C19" s="33">
        <v>3</v>
      </c>
      <c r="D19" s="33">
        <v>4</v>
      </c>
      <c r="E19" s="33">
        <v>5</v>
      </c>
      <c r="F19" s="121"/>
      <c r="G19" s="121"/>
    </row>
    <row r="20" spans="1:7" x14ac:dyDescent="0.25">
      <c r="A20" s="35">
        <v>8</v>
      </c>
      <c r="B20" s="35" t="s">
        <v>65</v>
      </c>
      <c r="C20" s="35"/>
      <c r="D20" s="35"/>
      <c r="E20" s="36"/>
      <c r="F20" s="55"/>
      <c r="G20" s="55"/>
    </row>
    <row r="21" spans="1:7" x14ac:dyDescent="0.25">
      <c r="A21" s="47">
        <v>81</v>
      </c>
      <c r="B21" s="37" t="s">
        <v>66</v>
      </c>
      <c r="C21" s="37"/>
      <c r="D21" s="37"/>
      <c r="E21" s="36"/>
      <c r="F21" s="55"/>
      <c r="G21" s="55"/>
    </row>
    <row r="22" spans="1:7" x14ac:dyDescent="0.25">
      <c r="A22" s="60" t="s">
        <v>28</v>
      </c>
      <c r="B22" s="37"/>
      <c r="C22" s="55"/>
      <c r="D22" s="55"/>
      <c r="E22" s="55"/>
      <c r="F22" s="55"/>
      <c r="G22" s="55"/>
    </row>
    <row r="23" spans="1:7" x14ac:dyDescent="0.25">
      <c r="A23" s="55"/>
      <c r="B23" s="46"/>
      <c r="C23" s="55"/>
      <c r="D23" s="55"/>
      <c r="E23" s="55"/>
      <c r="F23" s="55"/>
      <c r="G23" s="55"/>
    </row>
    <row r="24" spans="1:7" x14ac:dyDescent="0.25">
      <c r="A24" s="55"/>
      <c r="B24" s="35" t="s">
        <v>60</v>
      </c>
      <c r="C24" s="55"/>
      <c r="D24" s="55"/>
      <c r="E24" s="55"/>
      <c r="F24" s="55"/>
      <c r="G24" s="55"/>
    </row>
    <row r="25" spans="1:7" x14ac:dyDescent="0.25">
      <c r="A25" s="35">
        <v>1</v>
      </c>
      <c r="B25" s="35" t="s">
        <v>40</v>
      </c>
      <c r="C25" s="112">
        <f>SUM(C27)</f>
        <v>71554</v>
      </c>
      <c r="D25" s="112">
        <f t="shared" ref="D25:G25" si="1">SUM(D27)</f>
        <v>72000</v>
      </c>
      <c r="E25" s="112">
        <f t="shared" si="1"/>
        <v>71554</v>
      </c>
      <c r="F25" s="112">
        <f t="shared" si="1"/>
        <v>71554</v>
      </c>
      <c r="G25" s="112">
        <f t="shared" si="1"/>
        <v>71554</v>
      </c>
    </row>
    <row r="26" spans="1:7" x14ac:dyDescent="0.25">
      <c r="A26" s="47">
        <v>11</v>
      </c>
      <c r="B26" s="37" t="s">
        <v>40</v>
      </c>
      <c r="C26" s="37"/>
      <c r="D26" s="37"/>
      <c r="E26" s="36"/>
      <c r="F26" s="55"/>
      <c r="G26" s="55"/>
    </row>
    <row r="27" spans="1:7" x14ac:dyDescent="0.25">
      <c r="A27" s="65">
        <v>54</v>
      </c>
      <c r="B27" s="45" t="s">
        <v>58</v>
      </c>
      <c r="C27" s="69">
        <v>71554</v>
      </c>
      <c r="D27" s="69">
        <v>72000</v>
      </c>
      <c r="E27" s="69">
        <v>71554</v>
      </c>
      <c r="F27" s="69">
        <v>71554</v>
      </c>
      <c r="G27" s="69">
        <v>71554</v>
      </c>
    </row>
    <row r="28" spans="1:7" x14ac:dyDescent="0.25">
      <c r="A28" s="35">
        <v>3</v>
      </c>
      <c r="B28" s="35" t="s">
        <v>63</v>
      </c>
      <c r="C28" s="35"/>
      <c r="D28" s="35"/>
      <c r="E28" s="36"/>
      <c r="F28" s="55"/>
      <c r="G28" s="55"/>
    </row>
    <row r="29" spans="1:7" x14ac:dyDescent="0.25">
      <c r="A29" s="47">
        <v>31</v>
      </c>
      <c r="B29" s="37" t="s">
        <v>41</v>
      </c>
      <c r="C29" s="37"/>
      <c r="D29" s="37"/>
      <c r="E29" s="36"/>
      <c r="F29" s="55"/>
      <c r="G29" s="55"/>
    </row>
    <row r="30" spans="1:7" x14ac:dyDescent="0.25">
      <c r="A30" s="35">
        <v>4</v>
      </c>
      <c r="B30" s="35" t="s">
        <v>64</v>
      </c>
      <c r="C30" s="35"/>
      <c r="D30" s="35"/>
      <c r="E30" s="36"/>
      <c r="F30" s="55"/>
      <c r="G30" s="55"/>
    </row>
    <row r="31" spans="1:7" x14ac:dyDescent="0.25">
      <c r="A31" s="47">
        <v>43</v>
      </c>
      <c r="B31" s="37" t="s">
        <v>62</v>
      </c>
      <c r="C31" s="37"/>
      <c r="D31" s="37"/>
      <c r="E31" s="36"/>
      <c r="F31" s="55"/>
      <c r="G31" s="55"/>
    </row>
    <row r="32" spans="1:7" x14ac:dyDescent="0.25">
      <c r="A32" s="35"/>
      <c r="B32" s="37"/>
      <c r="C32" s="37"/>
      <c r="D32" s="37"/>
      <c r="E32" s="36"/>
      <c r="F32" s="55"/>
      <c r="G32" s="55"/>
    </row>
    <row r="33" spans="1:7" x14ac:dyDescent="0.25">
      <c r="A33" s="47" t="s">
        <v>28</v>
      </c>
      <c r="B33" s="37"/>
      <c r="C33" s="37"/>
      <c r="D33" s="37"/>
      <c r="E33" s="36"/>
      <c r="F33" s="55"/>
      <c r="G33" s="55"/>
    </row>
  </sheetData>
  <mergeCells count="3">
    <mergeCell ref="B16:E16"/>
    <mergeCell ref="A2:E2"/>
    <mergeCell ref="A4:E4"/>
  </mergeCells>
  <pageMargins left="0.7" right="0.7" top="0.75" bottom="0.75" header="0.3" footer="0.3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A2366-274B-4CE1-9342-764811A09476}">
  <dimension ref="A1:M105"/>
  <sheetViews>
    <sheetView workbookViewId="0">
      <selection activeCell="N52" sqref="N5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  <col min="10" max="10" width="11.7109375" bestFit="1" customWidth="1"/>
    <col min="12" max="12" width="11.7109375" style="134" bestFit="1" customWidth="1"/>
    <col min="13" max="13" width="11.7109375" bestFit="1" customWidth="1"/>
  </cols>
  <sheetData>
    <row r="1" spans="1:9" ht="42" customHeight="1" x14ac:dyDescent="0.25">
      <c r="A1" s="178"/>
      <c r="B1" s="178"/>
      <c r="C1" s="178"/>
      <c r="D1" s="178"/>
      <c r="E1" s="178"/>
      <c r="F1" s="178"/>
      <c r="G1" s="178"/>
      <c r="H1" s="142"/>
      <c r="I1" s="142"/>
    </row>
    <row r="2" spans="1:9" ht="18" x14ac:dyDescent="0.25">
      <c r="A2" s="82"/>
      <c r="B2" s="82"/>
      <c r="C2" s="82"/>
      <c r="D2" s="82"/>
      <c r="E2" s="82"/>
      <c r="F2" s="82"/>
      <c r="G2" s="82"/>
      <c r="H2" s="82"/>
      <c r="I2" s="82"/>
    </row>
    <row r="3" spans="1:9" ht="18" customHeight="1" x14ac:dyDescent="0.25">
      <c r="A3" s="178" t="s">
        <v>61</v>
      </c>
      <c r="B3" s="179"/>
      <c r="C3" s="179"/>
      <c r="D3" s="179"/>
      <c r="E3" s="179"/>
      <c r="F3" s="179"/>
      <c r="G3" s="179"/>
      <c r="H3" s="143"/>
      <c r="I3" s="143"/>
    </row>
    <row r="4" spans="1:9" ht="18" x14ac:dyDescent="0.25">
      <c r="A4" s="82"/>
      <c r="B4" s="82"/>
      <c r="C4" s="82"/>
      <c r="D4" s="82"/>
      <c r="E4" s="82"/>
      <c r="F4" s="82"/>
      <c r="G4" s="82"/>
      <c r="H4" s="82"/>
      <c r="I4" s="82"/>
    </row>
    <row r="5" spans="1:9" x14ac:dyDescent="0.25">
      <c r="A5" s="180" t="s">
        <v>96</v>
      </c>
      <c r="B5" s="181"/>
      <c r="C5" s="182"/>
      <c r="D5" s="83" t="s">
        <v>97</v>
      </c>
      <c r="E5" s="83" t="s">
        <v>136</v>
      </c>
      <c r="F5" s="84" t="s">
        <v>200</v>
      </c>
      <c r="G5" s="84" t="s">
        <v>210</v>
      </c>
      <c r="H5" s="84" t="s">
        <v>211</v>
      </c>
      <c r="I5" s="84" t="s">
        <v>212</v>
      </c>
    </row>
    <row r="6" spans="1:9" ht="25.5" x14ac:dyDescent="0.25">
      <c r="A6" s="183" t="s">
        <v>98</v>
      </c>
      <c r="B6" s="184"/>
      <c r="C6" s="185"/>
      <c r="D6" s="106" t="s">
        <v>99</v>
      </c>
      <c r="E6" s="107">
        <v>247642</v>
      </c>
      <c r="F6" s="107">
        <f>F7+F15+F23</f>
        <v>641515</v>
      </c>
      <c r="G6" s="107">
        <f>G7+G15+G23</f>
        <v>87378</v>
      </c>
      <c r="H6" s="107">
        <f t="shared" ref="H6:I6" si="0">H7+H15+H23</f>
        <v>87378</v>
      </c>
      <c r="I6" s="107">
        <f t="shared" si="0"/>
        <v>87378</v>
      </c>
    </row>
    <row r="7" spans="1:9" ht="25.5" x14ac:dyDescent="0.25">
      <c r="A7" s="186" t="s">
        <v>100</v>
      </c>
      <c r="B7" s="187"/>
      <c r="C7" s="188"/>
      <c r="D7" s="130" t="s">
        <v>101</v>
      </c>
      <c r="E7" s="131">
        <f>E8</f>
        <v>222205</v>
      </c>
      <c r="F7" s="131">
        <f>SUM(F8)</f>
        <v>619526</v>
      </c>
      <c r="G7" s="131">
        <f t="shared" ref="G7:I7" si="1">SUM(G8)</f>
        <v>75389</v>
      </c>
      <c r="H7" s="131">
        <f t="shared" si="1"/>
        <v>75389</v>
      </c>
      <c r="I7" s="131">
        <f t="shared" si="1"/>
        <v>75389</v>
      </c>
    </row>
    <row r="8" spans="1:9" x14ac:dyDescent="0.25">
      <c r="A8" s="189" t="s">
        <v>102</v>
      </c>
      <c r="B8" s="190"/>
      <c r="C8" s="191"/>
      <c r="D8" s="90" t="s">
        <v>40</v>
      </c>
      <c r="E8" s="87">
        <v>222205</v>
      </c>
      <c r="F8" s="87">
        <f>F9+F13</f>
        <v>619526</v>
      </c>
      <c r="G8" s="87">
        <f>G9+G13</f>
        <v>75389</v>
      </c>
      <c r="H8" s="87">
        <f t="shared" ref="H8:I8" si="2">H9+H13</f>
        <v>75389</v>
      </c>
      <c r="I8" s="87">
        <f t="shared" si="2"/>
        <v>75389</v>
      </c>
    </row>
    <row r="9" spans="1:9" x14ac:dyDescent="0.25">
      <c r="A9" s="192">
        <v>3</v>
      </c>
      <c r="B9" s="193"/>
      <c r="C9" s="194"/>
      <c r="D9" s="86" t="s">
        <v>32</v>
      </c>
      <c r="E9" s="87">
        <f>SUM(E10:E12)</f>
        <v>150650</v>
      </c>
      <c r="F9" s="98">
        <f>SUM(F10:F12)</f>
        <v>547526</v>
      </c>
      <c r="G9" s="94">
        <f>SUM(G10:G12)</f>
        <v>3835</v>
      </c>
      <c r="H9" s="94">
        <f t="shared" ref="H9:I9" si="3">SUM(H10:H12)</f>
        <v>3835</v>
      </c>
      <c r="I9" s="94">
        <f t="shared" si="3"/>
        <v>3835</v>
      </c>
    </row>
    <row r="10" spans="1:9" x14ac:dyDescent="0.25">
      <c r="A10" s="195">
        <v>31</v>
      </c>
      <c r="B10" s="196"/>
      <c r="C10" s="197"/>
      <c r="D10" s="93" t="s">
        <v>33</v>
      </c>
      <c r="E10" s="94">
        <v>120491</v>
      </c>
      <c r="F10" s="94">
        <v>520183</v>
      </c>
      <c r="G10" s="94">
        <v>0</v>
      </c>
      <c r="H10" s="94">
        <v>0</v>
      </c>
      <c r="I10" s="94">
        <v>0</v>
      </c>
    </row>
    <row r="11" spans="1:9" x14ac:dyDescent="0.25">
      <c r="A11" s="195">
        <v>32</v>
      </c>
      <c r="B11" s="196"/>
      <c r="C11" s="197"/>
      <c r="D11" s="93" t="s">
        <v>34</v>
      </c>
      <c r="E11" s="94">
        <v>22690</v>
      </c>
      <c r="F11" s="94">
        <v>21643</v>
      </c>
      <c r="G11" s="94">
        <v>0</v>
      </c>
      <c r="H11" s="94">
        <v>0</v>
      </c>
      <c r="I11" s="94">
        <v>0</v>
      </c>
    </row>
    <row r="12" spans="1:9" x14ac:dyDescent="0.25">
      <c r="A12" s="95">
        <v>34</v>
      </c>
      <c r="B12" s="96"/>
      <c r="C12" s="97"/>
      <c r="D12" s="93" t="s">
        <v>70</v>
      </c>
      <c r="E12" s="94">
        <v>7469</v>
      </c>
      <c r="F12" s="94">
        <v>5700</v>
      </c>
      <c r="G12" s="94">
        <v>3835</v>
      </c>
      <c r="H12" s="94">
        <v>3835</v>
      </c>
      <c r="I12" s="94">
        <v>3835</v>
      </c>
    </row>
    <row r="13" spans="1:9" ht="25.5" x14ac:dyDescent="0.25">
      <c r="A13" s="101">
        <v>5</v>
      </c>
      <c r="B13" s="102"/>
      <c r="C13" s="103"/>
      <c r="D13" s="86" t="s">
        <v>103</v>
      </c>
      <c r="E13" s="87">
        <f>SUM(E14)</f>
        <v>71554</v>
      </c>
      <c r="F13" s="98">
        <f>SUM(F14)</f>
        <v>72000</v>
      </c>
      <c r="G13" s="98">
        <f t="shared" ref="G13:I13" si="4">SUM(G14)</f>
        <v>71554</v>
      </c>
      <c r="H13" s="98">
        <f t="shared" si="4"/>
        <v>71554</v>
      </c>
      <c r="I13" s="98">
        <f t="shared" si="4"/>
        <v>71554</v>
      </c>
    </row>
    <row r="14" spans="1:9" x14ac:dyDescent="0.25">
      <c r="A14" s="95">
        <v>54</v>
      </c>
      <c r="B14" s="96"/>
      <c r="C14" s="97"/>
      <c r="D14" s="93" t="s">
        <v>103</v>
      </c>
      <c r="E14" s="91">
        <v>71554</v>
      </c>
      <c r="F14" s="94">
        <v>72000</v>
      </c>
      <c r="G14" s="94">
        <v>71554</v>
      </c>
      <c r="H14" s="94">
        <v>71554</v>
      </c>
      <c r="I14" s="94">
        <v>71554</v>
      </c>
    </row>
    <row r="15" spans="1:9" x14ac:dyDescent="0.25">
      <c r="A15" s="186" t="s">
        <v>104</v>
      </c>
      <c r="B15" s="187"/>
      <c r="C15" s="188"/>
      <c r="D15" s="130" t="s">
        <v>105</v>
      </c>
      <c r="E15" s="131">
        <f>E16+E19</f>
        <v>21989</v>
      </c>
      <c r="F15" s="132">
        <f>F16+F19</f>
        <v>21989</v>
      </c>
      <c r="G15" s="132">
        <f t="shared" ref="G15:I15" si="5">G16+G19</f>
        <v>11989</v>
      </c>
      <c r="H15" s="132">
        <f t="shared" si="5"/>
        <v>11989</v>
      </c>
      <c r="I15" s="132">
        <f t="shared" si="5"/>
        <v>11989</v>
      </c>
    </row>
    <row r="16" spans="1:9" x14ac:dyDescent="0.25">
      <c r="A16" s="198" t="s">
        <v>102</v>
      </c>
      <c r="B16" s="199"/>
      <c r="C16" s="200"/>
      <c r="D16" s="105" t="s">
        <v>40</v>
      </c>
      <c r="E16" s="87">
        <v>10000</v>
      </c>
      <c r="F16" s="98">
        <f>F17</f>
        <v>10000</v>
      </c>
      <c r="G16" s="98">
        <f>G17</f>
        <v>0</v>
      </c>
      <c r="H16" s="98">
        <f t="shared" ref="H16:I16" si="6">H17</f>
        <v>0</v>
      </c>
      <c r="I16" s="98">
        <f t="shared" si="6"/>
        <v>0</v>
      </c>
    </row>
    <row r="17" spans="1:13" x14ac:dyDescent="0.25">
      <c r="A17" s="175">
        <v>3</v>
      </c>
      <c r="B17" s="176"/>
      <c r="C17" s="177"/>
      <c r="D17" s="93" t="s">
        <v>32</v>
      </c>
      <c r="E17" s="91">
        <v>10000</v>
      </c>
      <c r="F17" s="94">
        <f>SUM(F18)</f>
        <v>10000</v>
      </c>
      <c r="G17" s="94">
        <v>0</v>
      </c>
      <c r="H17" s="94">
        <v>0</v>
      </c>
      <c r="I17" s="94">
        <v>0</v>
      </c>
    </row>
    <row r="18" spans="1:13" x14ac:dyDescent="0.25">
      <c r="A18" s="195">
        <v>31</v>
      </c>
      <c r="B18" s="196"/>
      <c r="C18" s="197"/>
      <c r="D18" s="93" t="s">
        <v>33</v>
      </c>
      <c r="E18" s="91">
        <v>10000</v>
      </c>
      <c r="F18" s="94">
        <v>10000</v>
      </c>
      <c r="G18" s="94">
        <v>0</v>
      </c>
      <c r="H18" s="94">
        <v>0</v>
      </c>
      <c r="I18" s="94">
        <v>0</v>
      </c>
    </row>
    <row r="19" spans="1:13" ht="15" customHeight="1" x14ac:dyDescent="0.25">
      <c r="A19" s="198" t="s">
        <v>106</v>
      </c>
      <c r="B19" s="199"/>
      <c r="C19" s="200"/>
      <c r="D19" s="105" t="s">
        <v>107</v>
      </c>
      <c r="E19" s="87">
        <v>11989</v>
      </c>
      <c r="F19" s="98">
        <v>11989</v>
      </c>
      <c r="G19" s="98">
        <f>SUM(G20)</f>
        <v>11989</v>
      </c>
      <c r="H19" s="98">
        <f t="shared" ref="H19:I19" si="7">SUM(H20)</f>
        <v>11989</v>
      </c>
      <c r="I19" s="98">
        <f t="shared" si="7"/>
        <v>11989</v>
      </c>
      <c r="M19" s="134"/>
    </row>
    <row r="20" spans="1:13" ht="15" customHeight="1" x14ac:dyDescent="0.25">
      <c r="A20" s="175">
        <v>3</v>
      </c>
      <c r="B20" s="176"/>
      <c r="C20" s="177"/>
      <c r="D20" s="93" t="s">
        <v>32</v>
      </c>
      <c r="E20" s="91">
        <f>SUM(E21:E22)</f>
        <v>11989</v>
      </c>
      <c r="F20" s="91">
        <f>SUM(F21:F22)</f>
        <v>11989</v>
      </c>
      <c r="G20" s="87">
        <f>G21+G22</f>
        <v>11989</v>
      </c>
      <c r="H20" s="87">
        <f t="shared" ref="H20:I20" si="8">H21+H22</f>
        <v>11989</v>
      </c>
      <c r="I20" s="87">
        <f t="shared" si="8"/>
        <v>11989</v>
      </c>
      <c r="M20" s="134"/>
    </row>
    <row r="21" spans="1:13" x14ac:dyDescent="0.25">
      <c r="A21" s="95">
        <v>31</v>
      </c>
      <c r="B21" s="96"/>
      <c r="C21" s="97"/>
      <c r="D21" s="93" t="s">
        <v>32</v>
      </c>
      <c r="E21" s="91">
        <v>1040</v>
      </c>
      <c r="F21" s="91">
        <v>1040</v>
      </c>
      <c r="G21" s="91">
        <v>11989</v>
      </c>
      <c r="H21" s="94">
        <v>11989</v>
      </c>
      <c r="I21" s="94">
        <v>11989</v>
      </c>
      <c r="M21" s="134"/>
    </row>
    <row r="22" spans="1:13" x14ac:dyDescent="0.25">
      <c r="A22" s="195">
        <v>32</v>
      </c>
      <c r="B22" s="196"/>
      <c r="C22" s="197"/>
      <c r="D22" s="93" t="s">
        <v>34</v>
      </c>
      <c r="E22" s="91">
        <v>10949</v>
      </c>
      <c r="F22" s="91">
        <v>10949</v>
      </c>
      <c r="G22" s="91">
        <v>0</v>
      </c>
      <c r="H22" s="94"/>
      <c r="I22" s="94"/>
      <c r="M22" s="134"/>
    </row>
    <row r="23" spans="1:13" ht="30.75" hidden="1" customHeight="1" x14ac:dyDescent="0.25">
      <c r="A23" s="186" t="s">
        <v>108</v>
      </c>
      <c r="B23" s="187"/>
      <c r="C23" s="188"/>
      <c r="D23" s="130" t="s">
        <v>109</v>
      </c>
      <c r="E23" s="131">
        <f>E24</f>
        <v>0</v>
      </c>
      <c r="F23" s="131">
        <f>F25+F28</f>
        <v>0</v>
      </c>
      <c r="G23" s="131">
        <f>G25+G28</f>
        <v>0</v>
      </c>
      <c r="H23" s="132"/>
      <c r="I23" s="132"/>
      <c r="M23" s="134"/>
    </row>
    <row r="24" spans="1:13" ht="15" hidden="1" customHeight="1" x14ac:dyDescent="0.25">
      <c r="A24" s="198" t="s">
        <v>102</v>
      </c>
      <c r="B24" s="199"/>
      <c r="C24" s="200"/>
      <c r="D24" s="90" t="s">
        <v>40</v>
      </c>
      <c r="E24" s="91">
        <f>E25+E28</f>
        <v>0</v>
      </c>
      <c r="F24" s="91">
        <f>F25+F28</f>
        <v>0</v>
      </c>
      <c r="G24" s="91">
        <f>G25+G28</f>
        <v>0</v>
      </c>
      <c r="H24" s="94"/>
      <c r="I24" s="94"/>
      <c r="M24" s="134"/>
    </row>
    <row r="25" spans="1:13" hidden="1" x14ac:dyDescent="0.25">
      <c r="A25" s="85">
        <v>3</v>
      </c>
      <c r="B25" s="102"/>
      <c r="C25" s="103"/>
      <c r="D25" s="86" t="s">
        <v>32</v>
      </c>
      <c r="E25" s="87">
        <f>SUM(E26:E27)</f>
        <v>0</v>
      </c>
      <c r="F25" s="87">
        <f>SUM(F26:F27)</f>
        <v>0</v>
      </c>
      <c r="G25" s="87">
        <f>SUM(G26:G27)</f>
        <v>0</v>
      </c>
      <c r="H25" s="98"/>
      <c r="I25" s="98"/>
      <c r="M25" s="134"/>
    </row>
    <row r="26" spans="1:13" hidden="1" x14ac:dyDescent="0.25">
      <c r="A26" s="95">
        <v>31</v>
      </c>
      <c r="B26" s="96"/>
      <c r="C26" s="97"/>
      <c r="D26" s="93" t="s">
        <v>32</v>
      </c>
      <c r="E26" s="91"/>
      <c r="F26" s="91"/>
      <c r="G26" s="91"/>
      <c r="H26" s="94"/>
      <c r="I26" s="94"/>
      <c r="M26" s="134"/>
    </row>
    <row r="27" spans="1:13" hidden="1" x14ac:dyDescent="0.25">
      <c r="A27" s="195">
        <v>32</v>
      </c>
      <c r="B27" s="196"/>
      <c r="C27" s="197"/>
      <c r="D27" s="93" t="s">
        <v>34</v>
      </c>
      <c r="E27" s="91"/>
      <c r="F27" s="91"/>
      <c r="G27" s="91"/>
      <c r="H27" s="94"/>
      <c r="I27" s="94"/>
      <c r="M27" s="134"/>
    </row>
    <row r="28" spans="1:13" ht="25.5" hidden="1" x14ac:dyDescent="0.25">
      <c r="A28" s="192">
        <v>4</v>
      </c>
      <c r="B28" s="193"/>
      <c r="C28" s="194"/>
      <c r="D28" s="86" t="s">
        <v>127</v>
      </c>
      <c r="E28" s="87">
        <f>SUM(E29)</f>
        <v>0</v>
      </c>
      <c r="F28" s="87">
        <v>0</v>
      </c>
      <c r="G28" s="87">
        <v>0</v>
      </c>
      <c r="H28" s="98"/>
      <c r="I28" s="98"/>
      <c r="M28" s="134"/>
    </row>
    <row r="29" spans="1:13" hidden="1" x14ac:dyDescent="0.25">
      <c r="A29" s="92">
        <v>42</v>
      </c>
      <c r="B29" s="96"/>
      <c r="C29" s="97"/>
      <c r="D29" s="93" t="s">
        <v>127</v>
      </c>
      <c r="E29" s="91"/>
      <c r="F29" s="91">
        <v>0</v>
      </c>
      <c r="G29" s="91">
        <v>0</v>
      </c>
      <c r="H29" s="94"/>
      <c r="I29" s="94"/>
      <c r="M29" s="134"/>
    </row>
    <row r="30" spans="1:13" ht="25.5" x14ac:dyDescent="0.25">
      <c r="A30" s="183" t="s">
        <v>110</v>
      </c>
      <c r="B30" s="184"/>
      <c r="C30" s="185"/>
      <c r="D30" s="106" t="s">
        <v>111</v>
      </c>
      <c r="E30" s="107">
        <f>E31</f>
        <v>674166</v>
      </c>
      <c r="F30" s="108">
        <f>F31+F36</f>
        <v>782045</v>
      </c>
      <c r="G30" s="108">
        <f t="shared" ref="G30:I30" si="9">G31+G36</f>
        <v>782045</v>
      </c>
      <c r="H30" s="108">
        <f t="shared" si="9"/>
        <v>782045</v>
      </c>
      <c r="I30" s="108">
        <f t="shared" si="9"/>
        <v>782045</v>
      </c>
      <c r="L30" s="135"/>
      <c r="M30" s="135"/>
    </row>
    <row r="31" spans="1:13" ht="25.5" x14ac:dyDescent="0.25">
      <c r="A31" s="186" t="s">
        <v>112</v>
      </c>
      <c r="B31" s="187"/>
      <c r="C31" s="188"/>
      <c r="D31" s="130" t="s">
        <v>113</v>
      </c>
      <c r="E31" s="131">
        <f>E33+E41</f>
        <v>674166</v>
      </c>
      <c r="F31" s="133">
        <f>F32</f>
        <v>745628</v>
      </c>
      <c r="G31" s="133">
        <f>SUM(G32)</f>
        <v>704588</v>
      </c>
      <c r="H31" s="133">
        <f t="shared" ref="H31:I32" si="10">SUM(H32)</f>
        <v>704588</v>
      </c>
      <c r="I31" s="133">
        <f t="shared" si="10"/>
        <v>704588</v>
      </c>
      <c r="M31" s="134"/>
    </row>
    <row r="32" spans="1:13" x14ac:dyDescent="0.25">
      <c r="A32" s="189" t="s">
        <v>114</v>
      </c>
      <c r="B32" s="190"/>
      <c r="C32" s="191"/>
      <c r="D32" s="90" t="s">
        <v>115</v>
      </c>
      <c r="E32" s="91">
        <f>SUM(E33)</f>
        <v>622553</v>
      </c>
      <c r="F32" s="94">
        <f>F33</f>
        <v>745628</v>
      </c>
      <c r="G32" s="94">
        <f>SUM(G33)</f>
        <v>704588</v>
      </c>
      <c r="H32" s="94">
        <f t="shared" si="10"/>
        <v>704588</v>
      </c>
      <c r="I32" s="94">
        <f t="shared" si="10"/>
        <v>704588</v>
      </c>
      <c r="M32" s="134"/>
    </row>
    <row r="33" spans="1:13" x14ac:dyDescent="0.25">
      <c r="A33" s="192">
        <v>3</v>
      </c>
      <c r="B33" s="193"/>
      <c r="C33" s="194"/>
      <c r="D33" s="86" t="s">
        <v>32</v>
      </c>
      <c r="E33" s="87">
        <f>SUM(E34:E35)</f>
        <v>622553</v>
      </c>
      <c r="F33" s="94">
        <f>SUM(F34:F35)</f>
        <v>745628</v>
      </c>
      <c r="G33" s="94">
        <f t="shared" ref="G33:I33" si="11">SUM(G34:G35)</f>
        <v>704588</v>
      </c>
      <c r="H33" s="94">
        <f t="shared" si="11"/>
        <v>704588</v>
      </c>
      <c r="I33" s="94">
        <f t="shared" si="11"/>
        <v>704588</v>
      </c>
      <c r="M33" s="134"/>
    </row>
    <row r="34" spans="1:13" x14ac:dyDescent="0.25">
      <c r="A34" s="195">
        <v>31</v>
      </c>
      <c r="B34" s="196"/>
      <c r="C34" s="197"/>
      <c r="D34" s="93" t="s">
        <v>33</v>
      </c>
      <c r="E34" s="91">
        <v>602645</v>
      </c>
      <c r="F34" s="94">
        <v>725720</v>
      </c>
      <c r="G34" s="94">
        <v>684680</v>
      </c>
      <c r="H34" s="94">
        <v>684680</v>
      </c>
      <c r="I34" s="94">
        <v>684680</v>
      </c>
    </row>
    <row r="35" spans="1:13" x14ac:dyDescent="0.25">
      <c r="A35" s="195">
        <v>32</v>
      </c>
      <c r="B35" s="196"/>
      <c r="C35" s="197"/>
      <c r="D35" s="93" t="s">
        <v>34</v>
      </c>
      <c r="E35" s="91">
        <v>19908</v>
      </c>
      <c r="F35" s="94">
        <v>19908</v>
      </c>
      <c r="G35" s="94">
        <v>19908</v>
      </c>
      <c r="H35" s="94">
        <v>19908</v>
      </c>
      <c r="I35" s="94">
        <v>19908</v>
      </c>
    </row>
    <row r="36" spans="1:13" ht="31.5" customHeight="1" x14ac:dyDescent="0.25">
      <c r="A36" s="186" t="s">
        <v>116</v>
      </c>
      <c r="B36" s="187"/>
      <c r="C36" s="188"/>
      <c r="D36" s="130" t="s">
        <v>117</v>
      </c>
      <c r="E36" s="131">
        <f>E37</f>
        <v>51613</v>
      </c>
      <c r="F36" s="132">
        <f>F37</f>
        <v>36417</v>
      </c>
      <c r="G36" s="132">
        <f>G37</f>
        <v>77457</v>
      </c>
      <c r="H36" s="132">
        <f t="shared" ref="H36:I36" si="12">H37</f>
        <v>77457</v>
      </c>
      <c r="I36" s="132">
        <f t="shared" si="12"/>
        <v>77457</v>
      </c>
    </row>
    <row r="37" spans="1:13" ht="15" customHeight="1" x14ac:dyDescent="0.25">
      <c r="A37" s="189" t="s">
        <v>114</v>
      </c>
      <c r="B37" s="190"/>
      <c r="C37" s="191"/>
      <c r="D37" s="90" t="s">
        <v>115</v>
      </c>
      <c r="E37" s="91">
        <f>E41</f>
        <v>51613</v>
      </c>
      <c r="F37" s="98">
        <f>F41</f>
        <v>36417</v>
      </c>
      <c r="G37" s="98">
        <f>G41</f>
        <v>77457</v>
      </c>
      <c r="H37" s="98">
        <f t="shared" ref="H37:I37" si="13">H41</f>
        <v>77457</v>
      </c>
      <c r="I37" s="98">
        <f t="shared" si="13"/>
        <v>77457</v>
      </c>
    </row>
    <row r="38" spans="1:13" hidden="1" x14ac:dyDescent="0.25">
      <c r="A38" s="175"/>
      <c r="B38" s="176"/>
      <c r="C38" s="177"/>
      <c r="D38" s="93"/>
      <c r="E38" s="91"/>
      <c r="F38" s="94"/>
      <c r="G38" s="94"/>
      <c r="H38" s="94"/>
      <c r="I38" s="94"/>
    </row>
    <row r="39" spans="1:13" hidden="1" x14ac:dyDescent="0.25">
      <c r="A39" s="195"/>
      <c r="B39" s="196"/>
      <c r="C39" s="197"/>
      <c r="D39" s="93"/>
      <c r="E39" s="91"/>
      <c r="F39" s="94"/>
      <c r="G39" s="94"/>
      <c r="H39" s="94"/>
      <c r="I39" s="94"/>
    </row>
    <row r="40" spans="1:13" ht="15" hidden="1" customHeight="1" x14ac:dyDescent="0.25">
      <c r="A40" s="189"/>
      <c r="B40" s="190"/>
      <c r="C40" s="191"/>
      <c r="D40" s="90"/>
      <c r="E40" s="91"/>
      <c r="F40" s="94"/>
      <c r="G40" s="94"/>
      <c r="H40" s="94"/>
      <c r="I40" s="94"/>
    </row>
    <row r="41" spans="1:13" ht="25.5" x14ac:dyDescent="0.25">
      <c r="A41" s="192">
        <v>4</v>
      </c>
      <c r="B41" s="193"/>
      <c r="C41" s="194"/>
      <c r="D41" s="86" t="s">
        <v>35</v>
      </c>
      <c r="E41" s="87">
        <f>SUM(E42:E43)</f>
        <v>51613</v>
      </c>
      <c r="F41" s="94">
        <f>SUM(F42:F43)</f>
        <v>36417</v>
      </c>
      <c r="G41" s="94">
        <f t="shared" ref="G41:I41" si="14">SUM(G42:G43)</f>
        <v>77457</v>
      </c>
      <c r="H41" s="94">
        <f t="shared" si="14"/>
        <v>77457</v>
      </c>
      <c r="I41" s="94">
        <f t="shared" si="14"/>
        <v>77457</v>
      </c>
    </row>
    <row r="42" spans="1:13" ht="25.5" x14ac:dyDescent="0.25">
      <c r="A42" s="195">
        <v>42</v>
      </c>
      <c r="B42" s="196"/>
      <c r="C42" s="197"/>
      <c r="D42" s="93" t="s">
        <v>72</v>
      </c>
      <c r="E42" s="91">
        <v>47947</v>
      </c>
      <c r="F42" s="94">
        <v>10087</v>
      </c>
      <c r="G42" s="94"/>
      <c r="H42" s="94">
        <v>0</v>
      </c>
      <c r="I42" s="94">
        <v>0</v>
      </c>
    </row>
    <row r="43" spans="1:13" ht="27.75" customHeight="1" x14ac:dyDescent="0.25">
      <c r="A43" s="195">
        <v>45</v>
      </c>
      <c r="B43" s="196"/>
      <c r="C43" s="197"/>
      <c r="D43" s="93" t="s">
        <v>73</v>
      </c>
      <c r="E43" s="91">
        <v>3666</v>
      </c>
      <c r="F43" s="94">
        <v>26330</v>
      </c>
      <c r="G43" s="94">
        <v>77457</v>
      </c>
      <c r="H43" s="94">
        <v>77457</v>
      </c>
      <c r="I43" s="94">
        <v>77457</v>
      </c>
    </row>
    <row r="44" spans="1:13" ht="28.5" customHeight="1" x14ac:dyDescent="0.25">
      <c r="A44" s="183" t="s">
        <v>118</v>
      </c>
      <c r="B44" s="184"/>
      <c r="C44" s="185"/>
      <c r="D44" s="106" t="s">
        <v>119</v>
      </c>
      <c r="E44" s="107">
        <v>1127618</v>
      </c>
      <c r="F44" s="107">
        <f>F45+F97</f>
        <v>3379659</v>
      </c>
      <c r="G44" s="107">
        <f>G45+G97</f>
        <v>4449389</v>
      </c>
      <c r="H44" s="107">
        <f t="shared" ref="H44:I44" si="15">H45+H97</f>
        <v>4337404</v>
      </c>
      <c r="I44" s="107">
        <f t="shared" si="15"/>
        <v>4337404</v>
      </c>
    </row>
    <row r="45" spans="1:13" x14ac:dyDescent="0.25">
      <c r="A45" s="186" t="s">
        <v>120</v>
      </c>
      <c r="B45" s="187"/>
      <c r="C45" s="188"/>
      <c r="D45" s="130" t="s">
        <v>121</v>
      </c>
      <c r="E45" s="131">
        <f>E59+E63+E76</f>
        <v>2732613</v>
      </c>
      <c r="F45" s="131">
        <f>F49+F53+F59+F63+F76+F82+F89+F94</f>
        <v>3319659</v>
      </c>
      <c r="G45" s="131">
        <f>G46+G53+G59+G63+G76+G82+G89+G94</f>
        <v>4419389</v>
      </c>
      <c r="H45" s="131">
        <f t="shared" ref="H45:I45" si="16">H46+H53+H59+H63+H76+H82+H89+H94</f>
        <v>4307404</v>
      </c>
      <c r="I45" s="131">
        <f t="shared" si="16"/>
        <v>4307404</v>
      </c>
    </row>
    <row r="46" spans="1:13" ht="15" customHeight="1" x14ac:dyDescent="0.25">
      <c r="A46" s="198" t="s">
        <v>102</v>
      </c>
      <c r="B46" s="199"/>
      <c r="C46" s="200"/>
      <c r="D46" s="105" t="s">
        <v>40</v>
      </c>
      <c r="E46" s="87">
        <v>0</v>
      </c>
      <c r="F46" s="87">
        <f>F47+F50</f>
        <v>0</v>
      </c>
      <c r="G46" s="87">
        <f>G47+G50</f>
        <v>0</v>
      </c>
      <c r="H46" s="98"/>
      <c r="I46" s="98"/>
    </row>
    <row r="47" spans="1:13" ht="15" customHeight="1" x14ac:dyDescent="0.25">
      <c r="A47" s="88">
        <v>3</v>
      </c>
      <c r="B47" s="89"/>
      <c r="C47" s="90"/>
      <c r="D47" s="93" t="s">
        <v>32</v>
      </c>
      <c r="E47" s="87">
        <v>0</v>
      </c>
      <c r="F47" s="87">
        <f>SUM(F48)</f>
        <v>0</v>
      </c>
      <c r="G47" s="87">
        <f>SUM(G48)</f>
        <v>0</v>
      </c>
      <c r="H47" s="98"/>
      <c r="I47" s="98"/>
    </row>
    <row r="48" spans="1:13" ht="15" customHeight="1" x14ac:dyDescent="0.25">
      <c r="A48" s="88">
        <v>31</v>
      </c>
      <c r="B48" s="89"/>
      <c r="C48" s="90"/>
      <c r="D48" s="93" t="s">
        <v>33</v>
      </c>
      <c r="E48" s="91">
        <v>0</v>
      </c>
      <c r="F48" s="91">
        <v>0</v>
      </c>
      <c r="G48" s="91">
        <v>0</v>
      </c>
      <c r="H48" s="94"/>
      <c r="I48" s="94"/>
    </row>
    <row r="49" spans="1:9" ht="15" customHeight="1" x14ac:dyDescent="0.25">
      <c r="A49" s="88">
        <v>32</v>
      </c>
      <c r="B49" s="89"/>
      <c r="C49" s="90"/>
      <c r="D49" s="93" t="s">
        <v>34</v>
      </c>
      <c r="E49" s="91"/>
      <c r="F49" s="91">
        <v>111985</v>
      </c>
      <c r="G49" s="91"/>
      <c r="H49" s="94"/>
      <c r="I49" s="94"/>
    </row>
    <row r="50" spans="1:9" ht="15" customHeight="1" x14ac:dyDescent="0.25">
      <c r="A50" s="88">
        <v>4</v>
      </c>
      <c r="B50" s="104"/>
      <c r="C50" s="93"/>
      <c r="D50" s="86" t="s">
        <v>128</v>
      </c>
      <c r="E50" s="87">
        <f>SUM(E51:E52)</f>
        <v>0</v>
      </c>
      <c r="F50" s="91">
        <v>0</v>
      </c>
      <c r="G50" s="91">
        <f>G51</f>
        <v>0</v>
      </c>
      <c r="H50" s="94"/>
      <c r="I50" s="94"/>
    </row>
    <row r="51" spans="1:9" ht="30" customHeight="1" x14ac:dyDescent="0.25">
      <c r="A51" s="88">
        <v>42</v>
      </c>
      <c r="B51" s="99"/>
      <c r="C51" s="90"/>
      <c r="D51" s="93" t="s">
        <v>35</v>
      </c>
      <c r="E51" s="91">
        <v>0</v>
      </c>
      <c r="F51" s="91"/>
      <c r="G51" s="91">
        <v>0</v>
      </c>
      <c r="H51" s="94"/>
      <c r="I51" s="94"/>
    </row>
    <row r="52" spans="1:9" ht="26.25" customHeight="1" x14ac:dyDescent="0.25">
      <c r="A52" s="88">
        <v>45</v>
      </c>
      <c r="B52" s="89"/>
      <c r="C52" s="90"/>
      <c r="D52" s="93" t="s">
        <v>72</v>
      </c>
      <c r="E52" s="91">
        <v>0</v>
      </c>
      <c r="F52" s="91">
        <v>0</v>
      </c>
      <c r="G52" s="87">
        <v>0</v>
      </c>
      <c r="H52" s="98"/>
      <c r="I52" s="98"/>
    </row>
    <row r="53" spans="1:9" ht="24" customHeight="1" x14ac:dyDescent="0.25">
      <c r="A53" s="198" t="s">
        <v>114</v>
      </c>
      <c r="B53" s="199"/>
      <c r="C53" s="200"/>
      <c r="D53" s="105" t="s">
        <v>78</v>
      </c>
      <c r="E53" s="87">
        <f>SUM(E54)</f>
        <v>227100</v>
      </c>
      <c r="F53" s="87">
        <f>F54+F56</f>
        <v>427100</v>
      </c>
      <c r="G53" s="87">
        <v>0</v>
      </c>
      <c r="H53" s="98"/>
      <c r="I53" s="98"/>
    </row>
    <row r="54" spans="1:9" ht="19.5" customHeight="1" x14ac:dyDescent="0.25">
      <c r="A54" s="88">
        <v>3</v>
      </c>
      <c r="B54" s="89"/>
      <c r="C54" s="90"/>
      <c r="D54" s="93" t="s">
        <v>32</v>
      </c>
      <c r="E54" s="87">
        <f>SUM(E55)</f>
        <v>227100</v>
      </c>
      <c r="F54" s="87">
        <f>SUM(F55)</f>
        <v>277100</v>
      </c>
      <c r="G54" s="91" t="s">
        <v>215</v>
      </c>
      <c r="H54" s="94"/>
      <c r="I54" s="94"/>
    </row>
    <row r="55" spans="1:9" ht="20.25" customHeight="1" x14ac:dyDescent="0.25">
      <c r="A55" s="88">
        <v>31</v>
      </c>
      <c r="B55" s="89"/>
      <c r="C55" s="90"/>
      <c r="D55" s="93" t="s">
        <v>33</v>
      </c>
      <c r="E55" s="91">
        <v>227100</v>
      </c>
      <c r="F55" s="91">
        <v>277100</v>
      </c>
      <c r="G55" s="91">
        <v>0</v>
      </c>
      <c r="H55" s="94"/>
      <c r="I55" s="94"/>
    </row>
    <row r="56" spans="1:9" ht="21.75" customHeight="1" x14ac:dyDescent="0.25">
      <c r="A56" s="88">
        <v>4</v>
      </c>
      <c r="B56" s="104"/>
      <c r="C56" s="93"/>
      <c r="D56" s="86" t="s">
        <v>128</v>
      </c>
      <c r="E56" s="87">
        <f>SUM(E57:E58)</f>
        <v>0</v>
      </c>
      <c r="F56" s="91">
        <f>F57</f>
        <v>150000</v>
      </c>
      <c r="G56" s="91">
        <f>SUM(G57)</f>
        <v>0</v>
      </c>
      <c r="H56" s="94"/>
      <c r="I56" s="94"/>
    </row>
    <row r="57" spans="1:9" ht="27" customHeight="1" x14ac:dyDescent="0.25">
      <c r="A57" s="88">
        <v>42</v>
      </c>
      <c r="B57" s="99"/>
      <c r="C57" s="90"/>
      <c r="D57" s="93" t="s">
        <v>35</v>
      </c>
      <c r="E57" s="91">
        <v>0</v>
      </c>
      <c r="F57" s="91">
        <v>150000</v>
      </c>
      <c r="G57" s="91">
        <v>0</v>
      </c>
      <c r="H57" s="94"/>
      <c r="I57" s="94"/>
    </row>
    <row r="58" spans="1:9" ht="29.25" customHeight="1" x14ac:dyDescent="0.25">
      <c r="A58" s="88">
        <v>45</v>
      </c>
      <c r="B58" s="89"/>
      <c r="C58" s="90"/>
      <c r="D58" s="93" t="s">
        <v>72</v>
      </c>
      <c r="E58" s="91">
        <v>0</v>
      </c>
      <c r="F58" s="91">
        <v>0</v>
      </c>
      <c r="G58" s="91">
        <v>0</v>
      </c>
      <c r="H58" s="94"/>
      <c r="I58" s="94"/>
    </row>
    <row r="59" spans="1:9" x14ac:dyDescent="0.25">
      <c r="A59" s="198" t="s">
        <v>122</v>
      </c>
      <c r="B59" s="199"/>
      <c r="C59" s="200"/>
      <c r="D59" s="105" t="s">
        <v>123</v>
      </c>
      <c r="E59" s="87">
        <f>SUM(E60)</f>
        <v>45233</v>
      </c>
      <c r="F59" s="98">
        <f>F60</f>
        <v>90632</v>
      </c>
      <c r="G59" s="98">
        <f>SUM(G60:G61)</f>
        <v>56500</v>
      </c>
      <c r="H59" s="98">
        <f t="shared" ref="H59:I59" si="17">SUM(H60:H61)</f>
        <v>56500</v>
      </c>
      <c r="I59" s="98">
        <f t="shared" si="17"/>
        <v>56500</v>
      </c>
    </row>
    <row r="60" spans="1:9" x14ac:dyDescent="0.25">
      <c r="A60" s="175">
        <v>3</v>
      </c>
      <c r="B60" s="176"/>
      <c r="C60" s="177"/>
      <c r="D60" s="93" t="s">
        <v>32</v>
      </c>
      <c r="E60" s="91">
        <f>SUM(E61)</f>
        <v>45233</v>
      </c>
      <c r="F60" s="94">
        <f>SUM(F61:F62)</f>
        <v>90632</v>
      </c>
      <c r="G60" s="94">
        <v>43400</v>
      </c>
      <c r="H60" s="94">
        <v>43400</v>
      </c>
      <c r="I60" s="94">
        <v>43400</v>
      </c>
    </row>
    <row r="61" spans="1:9" x14ac:dyDescent="0.25">
      <c r="A61" s="195">
        <v>31</v>
      </c>
      <c r="B61" s="196"/>
      <c r="C61" s="197"/>
      <c r="D61" s="93" t="s">
        <v>33</v>
      </c>
      <c r="E61" s="91">
        <v>45233</v>
      </c>
      <c r="F61" s="94">
        <v>60632</v>
      </c>
      <c r="G61" s="94">
        <v>13100</v>
      </c>
      <c r="H61" s="94">
        <v>13100</v>
      </c>
      <c r="I61" s="94">
        <v>13100</v>
      </c>
    </row>
    <row r="62" spans="1:9" x14ac:dyDescent="0.25">
      <c r="A62" s="95">
        <v>32</v>
      </c>
      <c r="B62" s="96"/>
      <c r="C62" s="97"/>
      <c r="D62" s="93" t="s">
        <v>34</v>
      </c>
      <c r="E62" s="91">
        <v>0</v>
      </c>
      <c r="F62" s="94">
        <v>30000</v>
      </c>
      <c r="G62" s="94">
        <v>0</v>
      </c>
      <c r="H62" s="94"/>
      <c r="I62" s="94"/>
    </row>
    <row r="63" spans="1:9" ht="15" customHeight="1" x14ac:dyDescent="0.25">
      <c r="A63" s="198" t="s">
        <v>124</v>
      </c>
      <c r="B63" s="199"/>
      <c r="C63" s="200"/>
      <c r="D63" s="105" t="s">
        <v>64</v>
      </c>
      <c r="E63" s="87">
        <f>E64+E73</f>
        <v>2672205</v>
      </c>
      <c r="F63" s="98">
        <f>F64</f>
        <v>2460957</v>
      </c>
      <c r="G63" s="98">
        <f>G64+G70</f>
        <v>4250904</v>
      </c>
      <c r="H63" s="98">
        <f t="shared" ref="H63:I63" si="18">H64+H70</f>
        <v>4250904</v>
      </c>
      <c r="I63" s="98">
        <f t="shared" si="18"/>
        <v>4250904</v>
      </c>
    </row>
    <row r="64" spans="1:9" ht="15" customHeight="1" x14ac:dyDescent="0.25">
      <c r="A64" s="175">
        <v>3</v>
      </c>
      <c r="B64" s="176"/>
      <c r="C64" s="177"/>
      <c r="D64" s="93" t="s">
        <v>32</v>
      </c>
      <c r="E64" s="91">
        <f>E65+E66+E67+E68</f>
        <v>2521226</v>
      </c>
      <c r="F64" s="94">
        <f>SUM(F65:F68)</f>
        <v>2460957</v>
      </c>
      <c r="G64" s="94">
        <f>SUM(G65:G68)</f>
        <v>4250904</v>
      </c>
      <c r="H64" s="94">
        <f t="shared" ref="H64:I64" si="19">SUM(H65:H68)</f>
        <v>4250904</v>
      </c>
      <c r="I64" s="94">
        <f t="shared" si="19"/>
        <v>4250904</v>
      </c>
    </row>
    <row r="65" spans="1:9" x14ac:dyDescent="0.25">
      <c r="A65" s="195">
        <v>31</v>
      </c>
      <c r="B65" s="196"/>
      <c r="C65" s="197"/>
      <c r="D65" s="93" t="s">
        <v>33</v>
      </c>
      <c r="E65" s="91">
        <v>1486479</v>
      </c>
      <c r="F65" s="94">
        <v>1630505</v>
      </c>
      <c r="G65" s="94">
        <v>2809237</v>
      </c>
      <c r="H65" s="94">
        <v>2809237</v>
      </c>
      <c r="I65" s="94">
        <v>2809237</v>
      </c>
    </row>
    <row r="66" spans="1:9" x14ac:dyDescent="0.25">
      <c r="A66" s="195">
        <v>32</v>
      </c>
      <c r="B66" s="196"/>
      <c r="C66" s="197"/>
      <c r="D66" s="93" t="s">
        <v>34</v>
      </c>
      <c r="E66" s="91">
        <v>1021258</v>
      </c>
      <c r="F66" s="94">
        <v>820692</v>
      </c>
      <c r="G66" s="94">
        <v>1408700</v>
      </c>
      <c r="H66" s="94">
        <v>1408700</v>
      </c>
      <c r="I66" s="94">
        <v>1408700</v>
      </c>
    </row>
    <row r="67" spans="1:9" x14ac:dyDescent="0.25">
      <c r="A67" s="95">
        <v>34</v>
      </c>
      <c r="B67" s="96"/>
      <c r="C67" s="97"/>
      <c r="D67" s="93" t="s">
        <v>70</v>
      </c>
      <c r="E67" s="91">
        <v>11715</v>
      </c>
      <c r="F67" s="94">
        <v>7769</v>
      </c>
      <c r="G67" s="94">
        <v>31000</v>
      </c>
      <c r="H67" s="94">
        <v>31000</v>
      </c>
      <c r="I67" s="94">
        <v>31000</v>
      </c>
    </row>
    <row r="68" spans="1:9" x14ac:dyDescent="0.25">
      <c r="A68" s="95">
        <v>37</v>
      </c>
      <c r="B68" s="96"/>
      <c r="C68" s="97"/>
      <c r="D68" s="93" t="s">
        <v>71</v>
      </c>
      <c r="E68" s="91">
        <v>1774</v>
      </c>
      <c r="F68" s="94">
        <v>1991</v>
      </c>
      <c r="G68" s="94">
        <v>1967</v>
      </c>
      <c r="H68" s="94">
        <v>1967</v>
      </c>
      <c r="I68" s="94">
        <v>1967</v>
      </c>
    </row>
    <row r="69" spans="1:9" hidden="1" x14ac:dyDescent="0.25">
      <c r="A69" s="95"/>
      <c r="B69" s="96"/>
      <c r="C69" s="97"/>
      <c r="D69" s="93"/>
      <c r="E69" s="91"/>
      <c r="F69" s="94">
        <v>0</v>
      </c>
      <c r="G69" s="94"/>
      <c r="H69" s="94"/>
      <c r="I69" s="94"/>
    </row>
    <row r="70" spans="1:9" hidden="1" x14ac:dyDescent="0.25">
      <c r="A70" s="95"/>
      <c r="B70" s="96"/>
      <c r="C70" s="97"/>
      <c r="D70" s="93"/>
      <c r="E70" s="91"/>
      <c r="F70" s="94"/>
      <c r="G70" s="94"/>
      <c r="H70" s="94"/>
      <c r="I70" s="94"/>
    </row>
    <row r="71" spans="1:9" hidden="1" x14ac:dyDescent="0.25">
      <c r="A71" s="195"/>
      <c r="B71" s="196"/>
      <c r="C71" s="197"/>
      <c r="D71" s="93"/>
      <c r="E71" s="91"/>
      <c r="F71" s="94"/>
      <c r="G71" s="94"/>
      <c r="H71" s="94"/>
      <c r="I71" s="94"/>
    </row>
    <row r="72" spans="1:9" hidden="1" x14ac:dyDescent="0.25">
      <c r="A72" s="195"/>
      <c r="B72" s="196"/>
      <c r="C72" s="197"/>
      <c r="D72" s="93"/>
      <c r="E72" s="91"/>
      <c r="F72" s="94"/>
      <c r="G72" s="94"/>
      <c r="H72" s="94"/>
      <c r="I72" s="94"/>
    </row>
    <row r="73" spans="1:9" ht="25.5" x14ac:dyDescent="0.25">
      <c r="A73" s="175">
        <v>4</v>
      </c>
      <c r="B73" s="176"/>
      <c r="C73" s="177"/>
      <c r="D73" s="93" t="s">
        <v>35</v>
      </c>
      <c r="E73" s="87">
        <f>SUM(E74:E75)</f>
        <v>150979</v>
      </c>
      <c r="F73" s="98">
        <v>0</v>
      </c>
      <c r="G73" s="98">
        <f>SUM(G74:G75)</f>
        <v>0</v>
      </c>
      <c r="H73" s="98"/>
      <c r="I73" s="98"/>
    </row>
    <row r="74" spans="1:9" ht="25.5" x14ac:dyDescent="0.25">
      <c r="A74" s="95">
        <v>42</v>
      </c>
      <c r="B74" s="96"/>
      <c r="C74" s="97"/>
      <c r="D74" s="93" t="s">
        <v>72</v>
      </c>
      <c r="E74" s="91">
        <v>138</v>
      </c>
      <c r="F74" s="94">
        <v>0</v>
      </c>
      <c r="G74" s="94">
        <v>0</v>
      </c>
      <c r="H74" s="94"/>
      <c r="I74" s="94"/>
    </row>
    <row r="75" spans="1:9" ht="25.5" x14ac:dyDescent="0.25">
      <c r="A75" s="195">
        <v>45</v>
      </c>
      <c r="B75" s="196"/>
      <c r="C75" s="197"/>
      <c r="D75" s="93" t="s">
        <v>73</v>
      </c>
      <c r="E75" s="91">
        <v>150841</v>
      </c>
      <c r="F75" s="94">
        <v>0</v>
      </c>
      <c r="G75" s="94">
        <v>0</v>
      </c>
      <c r="H75" s="94"/>
      <c r="I75" s="94"/>
    </row>
    <row r="76" spans="1:9" ht="15" customHeight="1" x14ac:dyDescent="0.25">
      <c r="A76" s="192" t="s">
        <v>129</v>
      </c>
      <c r="B76" s="193"/>
      <c r="C76" s="194"/>
      <c r="D76" s="86" t="s">
        <v>133</v>
      </c>
      <c r="E76" s="87">
        <f>SUM(E77)</f>
        <v>15175</v>
      </c>
      <c r="F76" s="98">
        <f>F77+F80</f>
        <v>228985</v>
      </c>
      <c r="G76" s="98">
        <f>G77+G80</f>
        <v>111985</v>
      </c>
      <c r="H76" s="98">
        <f t="shared" ref="H76:I76" si="20">H77+H80</f>
        <v>0</v>
      </c>
      <c r="I76" s="98">
        <f t="shared" si="20"/>
        <v>0</v>
      </c>
    </row>
    <row r="77" spans="1:9" ht="15" customHeight="1" x14ac:dyDescent="0.25">
      <c r="A77" s="175">
        <v>3</v>
      </c>
      <c r="B77" s="176"/>
      <c r="C77" s="177"/>
      <c r="D77" s="93" t="s">
        <v>32</v>
      </c>
      <c r="E77" s="91">
        <v>15175</v>
      </c>
      <c r="F77" s="94">
        <f>F78+F79</f>
        <v>117000</v>
      </c>
      <c r="G77" s="94">
        <f>G78+G79</f>
        <v>0</v>
      </c>
      <c r="H77" s="94"/>
      <c r="I77" s="94"/>
    </row>
    <row r="78" spans="1:9" x14ac:dyDescent="0.25">
      <c r="A78" s="95">
        <v>31</v>
      </c>
      <c r="B78" s="96"/>
      <c r="C78" s="97"/>
      <c r="D78" s="93" t="s">
        <v>33</v>
      </c>
      <c r="E78" s="91">
        <v>14599</v>
      </c>
      <c r="F78" s="94">
        <v>35000</v>
      </c>
      <c r="G78" s="94">
        <v>0</v>
      </c>
      <c r="H78" s="94"/>
      <c r="I78" s="94"/>
    </row>
    <row r="79" spans="1:9" x14ac:dyDescent="0.25">
      <c r="A79" s="95">
        <v>32</v>
      </c>
      <c r="B79" s="96"/>
      <c r="C79" s="97"/>
      <c r="D79" s="93" t="s">
        <v>34</v>
      </c>
      <c r="E79" s="91">
        <v>577</v>
      </c>
      <c r="F79" s="94">
        <v>82000</v>
      </c>
      <c r="G79" s="94"/>
      <c r="H79" s="94"/>
      <c r="I79" s="94"/>
    </row>
    <row r="80" spans="1:9" ht="25.5" x14ac:dyDescent="0.25">
      <c r="A80" s="175">
        <v>4</v>
      </c>
      <c r="B80" s="176"/>
      <c r="C80" s="177"/>
      <c r="D80" s="93" t="s">
        <v>35</v>
      </c>
      <c r="E80" s="91"/>
      <c r="F80" s="94">
        <f>F81</f>
        <v>111985</v>
      </c>
      <c r="G80" s="94">
        <f>G81</f>
        <v>111985</v>
      </c>
      <c r="H80" s="94">
        <f t="shared" ref="H80:I80" si="21">H81</f>
        <v>0</v>
      </c>
      <c r="I80" s="94">
        <f t="shared" si="21"/>
        <v>0</v>
      </c>
    </row>
    <row r="81" spans="1:10" ht="25.5" x14ac:dyDescent="0.25">
      <c r="A81" s="95">
        <v>42</v>
      </c>
      <c r="B81" s="96"/>
      <c r="C81" s="97"/>
      <c r="D81" s="93" t="s">
        <v>72</v>
      </c>
      <c r="E81" s="91"/>
      <c r="F81" s="94">
        <v>111985</v>
      </c>
      <c r="G81" s="94">
        <v>111985</v>
      </c>
      <c r="H81" s="94"/>
      <c r="I81" s="94"/>
    </row>
    <row r="82" spans="1:10" x14ac:dyDescent="0.25">
      <c r="A82" s="198" t="s">
        <v>130</v>
      </c>
      <c r="B82" s="199"/>
      <c r="C82" s="200"/>
      <c r="D82" s="86" t="s">
        <v>126</v>
      </c>
      <c r="E82" s="87">
        <f>SUM(E83)</f>
        <v>2702</v>
      </c>
      <c r="F82" s="87">
        <f>F83+F86</f>
        <v>0</v>
      </c>
      <c r="G82" s="87">
        <f>SUM(G83)</f>
        <v>0</v>
      </c>
      <c r="H82" s="87">
        <f t="shared" ref="H82:I82" si="22">SUM(H83)</f>
        <v>0</v>
      </c>
      <c r="I82" s="87">
        <f t="shared" si="22"/>
        <v>0</v>
      </c>
      <c r="J82" s="134"/>
    </row>
    <row r="83" spans="1:10" x14ac:dyDescent="0.25">
      <c r="A83" s="175">
        <v>3</v>
      </c>
      <c r="B83" s="176"/>
      <c r="C83" s="177"/>
      <c r="D83" s="93" t="s">
        <v>32</v>
      </c>
      <c r="E83" s="91">
        <f>SUM(E85)</f>
        <v>2702</v>
      </c>
      <c r="F83" s="91">
        <v>0</v>
      </c>
      <c r="G83" s="91">
        <f>SUM(G84:G85)</f>
        <v>0</v>
      </c>
      <c r="H83" s="91">
        <f t="shared" ref="H83:I83" si="23">SUM(H84:H85)</f>
        <v>0</v>
      </c>
      <c r="I83" s="91">
        <f t="shared" si="23"/>
        <v>0</v>
      </c>
      <c r="J83" s="134"/>
    </row>
    <row r="84" spans="1:10" x14ac:dyDescent="0.25">
      <c r="A84" s="195">
        <v>31</v>
      </c>
      <c r="B84" s="196"/>
      <c r="C84" s="197"/>
      <c r="D84" s="93" t="s">
        <v>33</v>
      </c>
      <c r="E84" s="91">
        <v>0</v>
      </c>
      <c r="F84" s="91"/>
      <c r="G84" s="91">
        <v>0</v>
      </c>
      <c r="H84" s="91">
        <v>0</v>
      </c>
      <c r="I84" s="91">
        <v>0</v>
      </c>
      <c r="J84" s="134"/>
    </row>
    <row r="85" spans="1:10" x14ac:dyDescent="0.25">
      <c r="A85" s="195">
        <v>32</v>
      </c>
      <c r="B85" s="196"/>
      <c r="C85" s="197"/>
      <c r="D85" s="93" t="s">
        <v>34</v>
      </c>
      <c r="E85" s="91">
        <v>2702</v>
      </c>
      <c r="F85" s="91"/>
      <c r="G85" s="91"/>
      <c r="H85" s="94"/>
      <c r="I85" s="94"/>
    </row>
    <row r="86" spans="1:10" ht="25.5" x14ac:dyDescent="0.25">
      <c r="A86" s="175">
        <v>4</v>
      </c>
      <c r="B86" s="176"/>
      <c r="C86" s="177"/>
      <c r="D86" s="93" t="s">
        <v>35</v>
      </c>
      <c r="E86" s="91">
        <v>0</v>
      </c>
      <c r="F86" s="91">
        <f>F87</f>
        <v>0</v>
      </c>
      <c r="G86" s="91">
        <v>0</v>
      </c>
      <c r="H86" s="94"/>
      <c r="I86" s="94"/>
    </row>
    <row r="87" spans="1:10" ht="25.5" x14ac:dyDescent="0.25">
      <c r="A87" s="95">
        <v>42</v>
      </c>
      <c r="B87" s="96"/>
      <c r="C87" s="97"/>
      <c r="D87" s="93" t="s">
        <v>72</v>
      </c>
      <c r="E87" s="91">
        <v>0</v>
      </c>
      <c r="F87" s="91"/>
      <c r="G87" s="91">
        <v>0</v>
      </c>
      <c r="H87" s="94"/>
      <c r="I87" s="94"/>
    </row>
    <row r="88" spans="1:10" x14ac:dyDescent="0.25">
      <c r="A88" s="95"/>
      <c r="B88" s="96"/>
      <c r="C88" s="97"/>
      <c r="D88" s="93"/>
      <c r="E88" s="91"/>
      <c r="F88" s="91"/>
      <c r="G88" s="91"/>
      <c r="H88" s="94"/>
      <c r="I88" s="94"/>
    </row>
    <row r="89" spans="1:10" x14ac:dyDescent="0.25">
      <c r="A89" s="198" t="s">
        <v>131</v>
      </c>
      <c r="B89" s="199"/>
      <c r="C89" s="200"/>
      <c r="D89" s="86" t="s">
        <v>91</v>
      </c>
      <c r="E89" s="87">
        <f>E90+E92</f>
        <v>600</v>
      </c>
      <c r="F89" s="87">
        <f>F90+F92</f>
        <v>0</v>
      </c>
      <c r="G89" s="87">
        <f>G90+G92</f>
        <v>0</v>
      </c>
      <c r="H89" s="98"/>
      <c r="I89" s="98"/>
    </row>
    <row r="90" spans="1:10" x14ac:dyDescent="0.25">
      <c r="A90" s="175">
        <v>3</v>
      </c>
      <c r="B90" s="176"/>
      <c r="C90" s="177"/>
      <c r="D90" s="93" t="s">
        <v>32</v>
      </c>
      <c r="E90" s="91">
        <v>600</v>
      </c>
      <c r="F90" s="91">
        <f>F91</f>
        <v>0</v>
      </c>
      <c r="G90" s="91">
        <f>G91</f>
        <v>0</v>
      </c>
      <c r="H90" s="94"/>
      <c r="I90" s="94"/>
    </row>
    <row r="91" spans="1:10" x14ac:dyDescent="0.25">
      <c r="A91" s="195">
        <v>32</v>
      </c>
      <c r="B91" s="196"/>
      <c r="C91" s="197"/>
      <c r="D91" s="93" t="s">
        <v>34</v>
      </c>
      <c r="E91" s="91">
        <v>600</v>
      </c>
      <c r="F91" s="91">
        <v>0</v>
      </c>
      <c r="G91" s="91">
        <v>0</v>
      </c>
      <c r="H91" s="94"/>
      <c r="I91" s="94"/>
    </row>
    <row r="92" spans="1:10" ht="25.5" x14ac:dyDescent="0.25">
      <c r="A92" s="175">
        <v>4</v>
      </c>
      <c r="B92" s="176"/>
      <c r="C92" s="177"/>
      <c r="D92" s="93" t="s">
        <v>35</v>
      </c>
      <c r="E92" s="91"/>
      <c r="F92" s="91">
        <f>F93</f>
        <v>0</v>
      </c>
      <c r="G92" s="91">
        <f>G93</f>
        <v>0</v>
      </c>
      <c r="H92" s="94"/>
      <c r="I92" s="94"/>
    </row>
    <row r="93" spans="1:10" ht="25.5" x14ac:dyDescent="0.25">
      <c r="A93" s="195">
        <v>42</v>
      </c>
      <c r="B93" s="196"/>
      <c r="C93" s="197"/>
      <c r="D93" s="93" t="s">
        <v>137</v>
      </c>
      <c r="E93" s="91">
        <v>3594</v>
      </c>
      <c r="F93" s="91">
        <v>0</v>
      </c>
      <c r="G93" s="91">
        <v>0</v>
      </c>
      <c r="H93" s="94"/>
      <c r="I93" s="94"/>
    </row>
    <row r="94" spans="1:10" ht="15" customHeight="1" x14ac:dyDescent="0.25">
      <c r="A94" s="198" t="s">
        <v>132</v>
      </c>
      <c r="B94" s="199"/>
      <c r="C94" s="200"/>
      <c r="D94" s="86" t="s">
        <v>91</v>
      </c>
      <c r="E94" s="87">
        <v>26750</v>
      </c>
      <c r="F94" s="87">
        <f>F95</f>
        <v>0</v>
      </c>
      <c r="G94" s="87">
        <f>G95</f>
        <v>0</v>
      </c>
      <c r="H94" s="98"/>
      <c r="I94" s="98"/>
    </row>
    <row r="95" spans="1:10" ht="25.5" customHeight="1" x14ac:dyDescent="0.25">
      <c r="A95" s="175">
        <v>4</v>
      </c>
      <c r="B95" s="176"/>
      <c r="C95" s="177"/>
      <c r="D95" s="93" t="s">
        <v>35</v>
      </c>
      <c r="E95" s="91">
        <v>26750</v>
      </c>
      <c r="F95" s="91">
        <f>F96</f>
        <v>0</v>
      </c>
      <c r="G95" s="91">
        <v>0</v>
      </c>
      <c r="H95" s="94"/>
      <c r="I95" s="94"/>
    </row>
    <row r="96" spans="1:10" ht="25.5" x14ac:dyDescent="0.25">
      <c r="A96" s="195">
        <v>42</v>
      </c>
      <c r="B96" s="196"/>
      <c r="C96" s="197"/>
      <c r="D96" s="93" t="s">
        <v>35</v>
      </c>
      <c r="E96" s="91">
        <v>26750</v>
      </c>
      <c r="F96" s="91">
        <v>0</v>
      </c>
      <c r="G96" s="91">
        <v>0</v>
      </c>
      <c r="H96" s="94"/>
      <c r="I96" s="94"/>
    </row>
    <row r="97" spans="1:9" ht="26.25" customHeight="1" x14ac:dyDescent="0.25">
      <c r="A97" s="186" t="s">
        <v>198</v>
      </c>
      <c r="B97" s="187"/>
      <c r="C97" s="188"/>
      <c r="D97" s="130" t="s">
        <v>125</v>
      </c>
      <c r="E97" s="131">
        <v>88177</v>
      </c>
      <c r="F97" s="133">
        <f>SUM(F100:F105)</f>
        <v>60000</v>
      </c>
      <c r="G97" s="133">
        <f>SUM(G98)</f>
        <v>30000</v>
      </c>
      <c r="H97" s="133">
        <f t="shared" ref="H97:I98" si="24">SUM(H98)</f>
        <v>30000</v>
      </c>
      <c r="I97" s="133">
        <f t="shared" si="24"/>
        <v>30000</v>
      </c>
    </row>
    <row r="98" spans="1:9" ht="15" customHeight="1" x14ac:dyDescent="0.25">
      <c r="A98" s="189" t="s">
        <v>130</v>
      </c>
      <c r="B98" s="190"/>
      <c r="C98" s="191"/>
      <c r="D98" s="90" t="s">
        <v>126</v>
      </c>
      <c r="E98" s="91">
        <v>88177</v>
      </c>
      <c r="F98" s="94">
        <v>60000</v>
      </c>
      <c r="G98" s="94">
        <f>SUM(G99)</f>
        <v>30000</v>
      </c>
      <c r="H98" s="94">
        <f t="shared" si="24"/>
        <v>30000</v>
      </c>
      <c r="I98" s="94">
        <f t="shared" si="24"/>
        <v>30000</v>
      </c>
    </row>
    <row r="99" spans="1:9" x14ac:dyDescent="0.25">
      <c r="A99" s="175">
        <v>3</v>
      </c>
      <c r="B99" s="176"/>
      <c r="C99" s="177"/>
      <c r="D99" s="93" t="s">
        <v>32</v>
      </c>
      <c r="E99" s="91">
        <f>SUM(E100:E101)</f>
        <v>88177</v>
      </c>
      <c r="F99" s="94">
        <f>SUM(F100:F101)</f>
        <v>60000</v>
      </c>
      <c r="G99" s="94">
        <v>30000</v>
      </c>
      <c r="H99" s="94">
        <v>30000</v>
      </c>
      <c r="I99" s="94">
        <v>30000</v>
      </c>
    </row>
    <row r="100" spans="1:9" x14ac:dyDescent="0.25">
      <c r="A100" s="195">
        <v>31</v>
      </c>
      <c r="B100" s="196"/>
      <c r="C100" s="197"/>
      <c r="D100" s="93" t="s">
        <v>33</v>
      </c>
      <c r="E100" s="91">
        <v>86161</v>
      </c>
      <c r="F100" s="94">
        <v>58055</v>
      </c>
      <c r="G100" s="94">
        <v>30000</v>
      </c>
      <c r="H100" s="94">
        <v>30000</v>
      </c>
      <c r="I100" s="94">
        <v>30000</v>
      </c>
    </row>
    <row r="101" spans="1:9" x14ac:dyDescent="0.25">
      <c r="A101" s="195">
        <v>32</v>
      </c>
      <c r="B101" s="196"/>
      <c r="C101" s="197"/>
      <c r="D101" s="93" t="s">
        <v>34</v>
      </c>
      <c r="E101" s="91">
        <v>2016</v>
      </c>
      <c r="F101" s="94">
        <v>1945</v>
      </c>
      <c r="G101" s="94"/>
      <c r="H101" s="94"/>
      <c r="I101" s="94"/>
    </row>
    <row r="102" spans="1:9" x14ac:dyDescent="0.25">
      <c r="E102" s="100"/>
    </row>
    <row r="104" spans="1:9" x14ac:dyDescent="0.25">
      <c r="E104" s="100"/>
      <c r="G104" s="100"/>
      <c r="H104" s="100"/>
      <c r="I104" s="100"/>
    </row>
    <row r="105" spans="1:9" x14ac:dyDescent="0.25">
      <c r="G105" s="100"/>
      <c r="H105" s="100"/>
      <c r="I105" s="100"/>
    </row>
  </sheetData>
  <mergeCells count="70">
    <mergeCell ref="A98:C98"/>
    <mergeCell ref="A99:C99"/>
    <mergeCell ref="A100:C100"/>
    <mergeCell ref="A101:C101"/>
    <mergeCell ref="A92:C92"/>
    <mergeCell ref="A93:C93"/>
    <mergeCell ref="A94:C94"/>
    <mergeCell ref="A95:C95"/>
    <mergeCell ref="A96:C96"/>
    <mergeCell ref="A97:C97"/>
    <mergeCell ref="A91:C91"/>
    <mergeCell ref="A75:C75"/>
    <mergeCell ref="A76:C76"/>
    <mergeCell ref="A77:C77"/>
    <mergeCell ref="A80:C80"/>
    <mergeCell ref="A82:C82"/>
    <mergeCell ref="A83:C83"/>
    <mergeCell ref="A84:C84"/>
    <mergeCell ref="A85:C85"/>
    <mergeCell ref="A86:C86"/>
    <mergeCell ref="A89:C89"/>
    <mergeCell ref="A90:C90"/>
    <mergeCell ref="A73:C73"/>
    <mergeCell ref="A46:C46"/>
    <mergeCell ref="A53:C53"/>
    <mergeCell ref="A59:C59"/>
    <mergeCell ref="A60:C60"/>
    <mergeCell ref="A61:C61"/>
    <mergeCell ref="A63:C63"/>
    <mergeCell ref="A64:C64"/>
    <mergeCell ref="A65:C65"/>
    <mergeCell ref="A66:C66"/>
    <mergeCell ref="A71:C71"/>
    <mergeCell ref="A72:C72"/>
    <mergeCell ref="A45:C45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33:C33"/>
    <mergeCell ref="A18:C18"/>
    <mergeCell ref="A19:C19"/>
    <mergeCell ref="A20:C20"/>
    <mergeCell ref="A22:C22"/>
    <mergeCell ref="A23:C23"/>
    <mergeCell ref="A24:C24"/>
    <mergeCell ref="A27:C27"/>
    <mergeCell ref="A28:C28"/>
    <mergeCell ref="A30:C30"/>
    <mergeCell ref="A31:C31"/>
    <mergeCell ref="A32:C32"/>
    <mergeCell ref="A17:C17"/>
    <mergeCell ref="A1:G1"/>
    <mergeCell ref="A3:G3"/>
    <mergeCell ref="A5:C5"/>
    <mergeCell ref="A6:C6"/>
    <mergeCell ref="A7:C7"/>
    <mergeCell ref="A8:C8"/>
    <mergeCell ref="A9:C9"/>
    <mergeCell ref="A10:C10"/>
    <mergeCell ref="A11:C11"/>
    <mergeCell ref="A15:C15"/>
    <mergeCell ref="A16:C16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 Sažetak</vt:lpstr>
      <vt:lpstr> Račun prihoda i rashoda</vt:lpstr>
      <vt:lpstr> Račun financiranja</vt:lpstr>
      <vt:lpstr>Poseban dio</vt:lpstr>
      <vt:lpstr>' Račun financiranja'!Podrucje_ispisa</vt:lpstr>
      <vt:lpstr>' Račun prihoda i rashoda'!Podrucje_ispisa</vt:lpstr>
      <vt:lpstr>' Sažetak'!Podrucje_ispisa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2025-12-22T11:04:35Z</dcterms:modified>
</cp:coreProperties>
</file>