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E154848E-257E-44A9-9607-01527428D4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Sažetak" sheetId="2" r:id="rId1"/>
    <sheet name=" Račun prihoda i rashoda" sheetId="4" r:id="rId2"/>
    <sheet name=" Račun financiranja" sheetId="5" r:id="rId3"/>
    <sheet name="Posebni dio" sheetId="7" r:id="rId4"/>
  </sheets>
  <definedNames>
    <definedName name="_xlnm.Print_Area" localSheetId="2">' Račun financiranja'!$A$1:$E$33</definedName>
    <definedName name="_xlnm.Print_Area" localSheetId="1">' Račun prihoda i rashoda'!$A$1:$E$185</definedName>
    <definedName name="_xlnm.Print_Area" localSheetId="0">' Sažetak'!$A$1:$J$49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2" l="1"/>
  <c r="H43" i="2"/>
  <c r="F43" i="2"/>
  <c r="C147" i="4"/>
  <c r="C165" i="4"/>
  <c r="C169" i="4"/>
  <c r="C166" i="4"/>
  <c r="C112" i="4"/>
  <c r="C122" i="4"/>
  <c r="G102" i="4"/>
  <c r="G29" i="4"/>
  <c r="G30" i="4"/>
  <c r="G31" i="4"/>
  <c r="F29" i="4"/>
  <c r="F30" i="4"/>
  <c r="F31" i="4"/>
  <c r="C48" i="4"/>
  <c r="C103" i="4"/>
  <c r="C87" i="4"/>
  <c r="C99" i="4"/>
  <c r="C100" i="4"/>
  <c r="C88" i="4"/>
  <c r="C97" i="4"/>
  <c r="C89" i="4"/>
  <c r="C83" i="4"/>
  <c r="C84" i="4"/>
  <c r="C76" i="4"/>
  <c r="C79" i="4"/>
  <c r="C77" i="4"/>
  <c r="C70" i="4"/>
  <c r="C60" i="4"/>
  <c r="C53" i="4"/>
  <c r="C49" i="4"/>
  <c r="C46" i="4"/>
  <c r="C44" i="4"/>
  <c r="C41" i="4"/>
  <c r="C40" i="4" l="1"/>
  <c r="C39" i="4" s="1"/>
  <c r="C38" i="4" s="1"/>
  <c r="C111" i="4"/>
  <c r="C20" i="4"/>
  <c r="C10" i="4"/>
  <c r="C27" i="4"/>
  <c r="C9" i="4" l="1"/>
  <c r="G22" i="4"/>
  <c r="F23" i="4"/>
  <c r="F19" i="4"/>
  <c r="F14" i="4"/>
  <c r="C24" i="4"/>
  <c r="G19" i="4"/>
  <c r="G13" i="4"/>
  <c r="G14" i="4"/>
  <c r="G15" i="4"/>
  <c r="C21" i="4"/>
  <c r="C18" i="4"/>
  <c r="C17" i="4" s="1"/>
  <c r="C13" i="4"/>
  <c r="F13" i="4" s="1"/>
  <c r="D21" i="4"/>
  <c r="D20" i="4" s="1"/>
  <c r="D28" i="4"/>
  <c r="D27" i="4" s="1"/>
  <c r="E28" i="4"/>
  <c r="E27" i="4" s="1"/>
  <c r="C28" i="4"/>
  <c r="E24" i="4"/>
  <c r="D24" i="4"/>
  <c r="E21" i="4"/>
  <c r="E20" i="4" s="1"/>
  <c r="E18" i="4"/>
  <c r="E17" i="4" s="1"/>
  <c r="D18" i="4"/>
  <c r="D17" i="4" s="1"/>
  <c r="E13" i="4"/>
  <c r="E10" i="4" s="1"/>
  <c r="D13" i="4"/>
  <c r="D10" i="4" s="1"/>
  <c r="E11" i="4"/>
  <c r="D11" i="4"/>
  <c r="E103" i="4"/>
  <c r="D83" i="4"/>
  <c r="E84" i="4"/>
  <c r="E83" i="4" s="1"/>
  <c r="D84" i="4"/>
  <c r="E79" i="4"/>
  <c r="D79" i="4"/>
  <c r="E77" i="4"/>
  <c r="E76" i="4" s="1"/>
  <c r="D77" i="4"/>
  <c r="D76" i="4" s="1"/>
  <c r="E70" i="4"/>
  <c r="D70" i="4"/>
  <c r="E60" i="4"/>
  <c r="D60" i="4"/>
  <c r="E53" i="4"/>
  <c r="E48" i="4" s="1"/>
  <c r="D53" i="4"/>
  <c r="D48" i="4" s="1"/>
  <c r="E49" i="4"/>
  <c r="D49" i="4"/>
  <c r="E46" i="4"/>
  <c r="D46" i="4"/>
  <c r="E44" i="4"/>
  <c r="D44" i="4"/>
  <c r="E41" i="4"/>
  <c r="E40" i="4" s="1"/>
  <c r="D41" i="4"/>
  <c r="D40" i="4" s="1"/>
  <c r="D39" i="4" s="1"/>
  <c r="D88" i="4"/>
  <c r="D87" i="4" s="1"/>
  <c r="D99" i="4"/>
  <c r="E100" i="4"/>
  <c r="E99" i="4" s="1"/>
  <c r="D100" i="4"/>
  <c r="E97" i="4"/>
  <c r="D97" i="4"/>
  <c r="E95" i="4"/>
  <c r="D95" i="4"/>
  <c r="E89" i="4"/>
  <c r="E88" i="4" s="1"/>
  <c r="E87" i="4" s="1"/>
  <c r="D89" i="4"/>
  <c r="D143" i="4"/>
  <c r="D9" i="4" l="1"/>
  <c r="E39" i="4"/>
  <c r="E38" i="4"/>
  <c r="E9" i="4"/>
  <c r="E8" i="4" s="1"/>
  <c r="E62" i="7"/>
  <c r="E63" i="7"/>
  <c r="E52" i="7"/>
  <c r="E53" i="7"/>
  <c r="E13" i="7"/>
  <c r="E88" i="7"/>
  <c r="G82" i="7"/>
  <c r="G81" i="7" s="1"/>
  <c r="E81" i="7"/>
  <c r="E82" i="7"/>
  <c r="E75" i="7"/>
  <c r="F59" i="7"/>
  <c r="E59" i="7"/>
  <c r="E58" i="7" s="1"/>
  <c r="I10" i="7"/>
  <c r="H11" i="7"/>
  <c r="I11" i="7"/>
  <c r="H12" i="7"/>
  <c r="I12" i="7"/>
  <c r="H14" i="7"/>
  <c r="I14" i="7"/>
  <c r="H18" i="7"/>
  <c r="I18" i="7"/>
  <c r="I21" i="7"/>
  <c r="H22" i="7"/>
  <c r="I22" i="7"/>
  <c r="H26" i="7"/>
  <c r="I26" i="7"/>
  <c r="H27" i="7"/>
  <c r="I27" i="7"/>
  <c r="H29" i="7"/>
  <c r="H34" i="7"/>
  <c r="I34" i="7"/>
  <c r="H35" i="7"/>
  <c r="I35" i="7"/>
  <c r="H38" i="7"/>
  <c r="I38" i="7"/>
  <c r="H39" i="7"/>
  <c r="I39" i="7"/>
  <c r="H40" i="7"/>
  <c r="I40" i="7"/>
  <c r="H42" i="7"/>
  <c r="I42" i="7"/>
  <c r="I43" i="7"/>
  <c r="I50" i="7"/>
  <c r="I54" i="7"/>
  <c r="H56" i="7"/>
  <c r="H57" i="7"/>
  <c r="H60" i="7"/>
  <c r="I60" i="7"/>
  <c r="H64" i="7"/>
  <c r="I64" i="7"/>
  <c r="H65" i="7"/>
  <c r="I65" i="7"/>
  <c r="H66" i="7"/>
  <c r="I66" i="7"/>
  <c r="H67" i="7"/>
  <c r="I67" i="7"/>
  <c r="H68" i="7"/>
  <c r="I68" i="7"/>
  <c r="H69" i="7"/>
  <c r="I69" i="7"/>
  <c r="H70" i="7"/>
  <c r="I70" i="7"/>
  <c r="H71" i="7"/>
  <c r="I71" i="7"/>
  <c r="H73" i="7"/>
  <c r="H74" i="7"/>
  <c r="H77" i="7"/>
  <c r="I77" i="7"/>
  <c r="I78" i="7"/>
  <c r="I80" i="7"/>
  <c r="I97" i="7"/>
  <c r="I99" i="7"/>
  <c r="I100" i="7"/>
  <c r="G98" i="7"/>
  <c r="F98" i="7"/>
  <c r="I98" i="7" s="1"/>
  <c r="F96" i="7"/>
  <c r="G72" i="7"/>
  <c r="G93" i="7"/>
  <c r="F82" i="7"/>
  <c r="F85" i="7"/>
  <c r="F90" i="4"/>
  <c r="G90" i="4"/>
  <c r="G92" i="4"/>
  <c r="F93" i="4"/>
  <c r="G93" i="4"/>
  <c r="F94" i="4"/>
  <c r="G94" i="4"/>
  <c r="F89" i="4"/>
  <c r="G89" i="4"/>
  <c r="G101" i="4"/>
  <c r="F100" i="4"/>
  <c r="F101" i="4"/>
  <c r="G100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3" i="4"/>
  <c r="G83" i="4"/>
  <c r="F84" i="4"/>
  <c r="G84" i="4"/>
  <c r="F85" i="4"/>
  <c r="G85" i="4"/>
  <c r="F86" i="4"/>
  <c r="G86" i="4"/>
  <c r="F87" i="4"/>
  <c r="G87" i="4"/>
  <c r="F88" i="4"/>
  <c r="G88" i="4"/>
  <c r="F99" i="4"/>
  <c r="G99" i="4"/>
  <c r="F103" i="4"/>
  <c r="G103" i="4"/>
  <c r="F104" i="4"/>
  <c r="G104" i="4"/>
  <c r="F28" i="4"/>
  <c r="G28" i="4"/>
  <c r="G23" i="4"/>
  <c r="F21" i="4"/>
  <c r="G21" i="4"/>
  <c r="F18" i="4"/>
  <c r="G18" i="4"/>
  <c r="F10" i="4"/>
  <c r="G10" i="4"/>
  <c r="F17" i="4"/>
  <c r="G17" i="4"/>
  <c r="F20" i="4"/>
  <c r="G20" i="4"/>
  <c r="F27" i="4"/>
  <c r="G27" i="4"/>
  <c r="F131" i="4"/>
  <c r="G131" i="4"/>
  <c r="F132" i="4"/>
  <c r="G132" i="4"/>
  <c r="F133" i="4"/>
  <c r="G133" i="4"/>
  <c r="G134" i="4"/>
  <c r="F136" i="4"/>
  <c r="G136" i="4"/>
  <c r="F138" i="4"/>
  <c r="G138" i="4"/>
  <c r="F139" i="4"/>
  <c r="G139" i="4"/>
  <c r="F140" i="4"/>
  <c r="G140" i="4"/>
  <c r="G141" i="4"/>
  <c r="F144" i="4"/>
  <c r="G144" i="4"/>
  <c r="F148" i="4"/>
  <c r="G148" i="4"/>
  <c r="F149" i="4"/>
  <c r="G149" i="4"/>
  <c r="F150" i="4"/>
  <c r="G150" i="4"/>
  <c r="F151" i="4"/>
  <c r="G151" i="4"/>
  <c r="G156" i="4"/>
  <c r="G157" i="4"/>
  <c r="G159" i="4"/>
  <c r="F161" i="4"/>
  <c r="G161" i="4"/>
  <c r="F162" i="4"/>
  <c r="G162" i="4"/>
  <c r="F113" i="4"/>
  <c r="G113" i="4"/>
  <c r="F114" i="4"/>
  <c r="G114" i="4"/>
  <c r="F116" i="4"/>
  <c r="G116" i="4"/>
  <c r="F118" i="4"/>
  <c r="G118" i="4"/>
  <c r="G120" i="4"/>
  <c r="F121" i="4"/>
  <c r="G121" i="4"/>
  <c r="F123" i="4"/>
  <c r="D11" i="5"/>
  <c r="E11" i="5"/>
  <c r="F11" i="5" s="1"/>
  <c r="C11" i="5"/>
  <c r="J24" i="2"/>
  <c r="I24" i="2"/>
  <c r="J12" i="2"/>
  <c r="J15" i="2"/>
  <c r="J16" i="2"/>
  <c r="I12" i="2"/>
  <c r="I15" i="2"/>
  <c r="I16" i="2"/>
  <c r="G9" i="4" l="1"/>
  <c r="F81" i="7"/>
  <c r="G11" i="5"/>
  <c r="G91" i="7"/>
  <c r="G89" i="7"/>
  <c r="G63" i="7"/>
  <c r="G47" i="7"/>
  <c r="D25" i="5"/>
  <c r="E25" i="5"/>
  <c r="C25" i="5"/>
  <c r="E147" i="4"/>
  <c r="E166" i="4"/>
  <c r="E169" i="4"/>
  <c r="E122" i="4"/>
  <c r="G76" i="7"/>
  <c r="H76" i="7" s="1"/>
  <c r="G79" i="7"/>
  <c r="G59" i="7"/>
  <c r="G58" i="7" s="1"/>
  <c r="H58" i="7" s="1"/>
  <c r="G55" i="7"/>
  <c r="G53" i="7"/>
  <c r="F55" i="7"/>
  <c r="E55" i="7"/>
  <c r="F53" i="7"/>
  <c r="G9" i="7"/>
  <c r="G13" i="7"/>
  <c r="G49" i="7"/>
  <c r="G20" i="7"/>
  <c r="G19" i="7" s="1"/>
  <c r="F94" i="7"/>
  <c r="F91" i="7"/>
  <c r="F89" i="7"/>
  <c r="F76" i="7"/>
  <c r="F79" i="7"/>
  <c r="F63" i="7"/>
  <c r="F62" i="7" s="1"/>
  <c r="F49" i="7"/>
  <c r="F33" i="7"/>
  <c r="F20" i="7"/>
  <c r="F9" i="7"/>
  <c r="F13" i="7"/>
  <c r="E49" i="7"/>
  <c r="E41" i="7"/>
  <c r="E25" i="7"/>
  <c r="H25" i="7" s="1"/>
  <c r="E28" i="7"/>
  <c r="H28" i="7" s="1"/>
  <c r="F25" i="7"/>
  <c r="G25" i="7"/>
  <c r="G23" i="7" s="1"/>
  <c r="E9" i="7"/>
  <c r="I79" i="7" l="1"/>
  <c r="F93" i="7"/>
  <c r="I53" i="7"/>
  <c r="H19" i="7"/>
  <c r="I19" i="7"/>
  <c r="H55" i="7"/>
  <c r="I49" i="7"/>
  <c r="I76" i="7"/>
  <c r="I63" i="7"/>
  <c r="H59" i="7"/>
  <c r="F58" i="7"/>
  <c r="I59" i="7"/>
  <c r="E37" i="7"/>
  <c r="F32" i="7"/>
  <c r="F23" i="7"/>
  <c r="I23" i="7" s="1"/>
  <c r="I25" i="7"/>
  <c r="I20" i="7"/>
  <c r="H13" i="7"/>
  <c r="I13" i="7"/>
  <c r="I9" i="7"/>
  <c r="H9" i="7"/>
  <c r="G25" i="5"/>
  <c r="F25" i="5"/>
  <c r="G88" i="7"/>
  <c r="F24" i="7"/>
  <c r="E165" i="4"/>
  <c r="G75" i="7"/>
  <c r="H75" i="7" s="1"/>
  <c r="G46" i="7"/>
  <c r="G24" i="7"/>
  <c r="G8" i="7"/>
  <c r="F52" i="7"/>
  <c r="G52" i="7"/>
  <c r="F88" i="7"/>
  <c r="F75" i="7"/>
  <c r="F8" i="7"/>
  <c r="F7" i="7" s="1"/>
  <c r="E24" i="7"/>
  <c r="E8" i="7"/>
  <c r="E72" i="7"/>
  <c r="F47" i="7"/>
  <c r="E45" i="7"/>
  <c r="G41" i="7"/>
  <c r="G37" i="7" s="1"/>
  <c r="G36" i="7" s="1"/>
  <c r="F41" i="7"/>
  <c r="G33" i="7"/>
  <c r="G32" i="7" s="1"/>
  <c r="G31" i="7" s="1"/>
  <c r="E33" i="7"/>
  <c r="E20" i="7"/>
  <c r="H20" i="7" s="1"/>
  <c r="G17" i="7"/>
  <c r="F17" i="7"/>
  <c r="F16" i="7" s="1"/>
  <c r="F15" i="7" s="1"/>
  <c r="E15" i="7"/>
  <c r="D183" i="4"/>
  <c r="D169" i="4"/>
  <c r="D166" i="4"/>
  <c r="D160" i="4"/>
  <c r="D155" i="4"/>
  <c r="D147" i="4"/>
  <c r="D146" i="4" s="1"/>
  <c r="D142" i="4"/>
  <c r="D137" i="4"/>
  <c r="D130" i="4"/>
  <c r="D122" i="4"/>
  <c r="F122" i="4"/>
  <c r="D117" i="4"/>
  <c r="D119" i="4"/>
  <c r="D115" i="4"/>
  <c r="D112" i="4"/>
  <c r="D8" i="4"/>
  <c r="C160" i="4"/>
  <c r="C155" i="4"/>
  <c r="C146" i="4"/>
  <c r="C143" i="4"/>
  <c r="C142" i="4" s="1"/>
  <c r="C137" i="4"/>
  <c r="C183" i="4"/>
  <c r="C117" i="4"/>
  <c r="C119" i="4"/>
  <c r="I52" i="7" l="1"/>
  <c r="H72" i="7"/>
  <c r="H63" i="7"/>
  <c r="I75" i="7"/>
  <c r="I58" i="7"/>
  <c r="H41" i="7"/>
  <c r="F37" i="7"/>
  <c r="I41" i="7"/>
  <c r="E36" i="7"/>
  <c r="H36" i="7" s="1"/>
  <c r="H37" i="7"/>
  <c r="H33" i="7"/>
  <c r="I33" i="7"/>
  <c r="F31" i="7"/>
  <c r="I31" i="7" s="1"/>
  <c r="I32" i="7"/>
  <c r="I24" i="7"/>
  <c r="E23" i="7"/>
  <c r="H23" i="7" s="1"/>
  <c r="H24" i="7"/>
  <c r="G16" i="7"/>
  <c r="H17" i="7"/>
  <c r="I17" i="7"/>
  <c r="G7" i="7"/>
  <c r="I7" i="7" s="1"/>
  <c r="I8" i="7"/>
  <c r="E7" i="7"/>
  <c r="H8" i="7"/>
  <c r="G30" i="7"/>
  <c r="C8" i="4"/>
  <c r="F9" i="4"/>
  <c r="G147" i="4"/>
  <c r="D129" i="4"/>
  <c r="F147" i="4"/>
  <c r="D165" i="4"/>
  <c r="F6" i="7"/>
  <c r="G62" i="7"/>
  <c r="F46" i="7"/>
  <c r="I46" i="7" s="1"/>
  <c r="E32" i="7"/>
  <c r="H32" i="7" s="1"/>
  <c r="E31" i="7"/>
  <c r="D111" i="4"/>
  <c r="D154" i="4"/>
  <c r="C154" i="4"/>
  <c r="D38" i="4"/>
  <c r="F45" i="7" l="1"/>
  <c r="F44" i="7" s="1"/>
  <c r="G45" i="7"/>
  <c r="H62" i="7"/>
  <c r="I62" i="7"/>
  <c r="F36" i="7"/>
  <c r="I37" i="7"/>
  <c r="E30" i="7"/>
  <c r="H30" i="7" s="1"/>
  <c r="H31" i="7"/>
  <c r="E6" i="7"/>
  <c r="G15" i="7"/>
  <c r="G6" i="7" s="1"/>
  <c r="I6" i="7" s="1"/>
  <c r="I16" i="7"/>
  <c r="H16" i="7"/>
  <c r="H7" i="7"/>
  <c r="D128" i="4"/>
  <c r="E183" i="4"/>
  <c r="H45" i="7" l="1"/>
  <c r="I45" i="7"/>
  <c r="I36" i="7"/>
  <c r="F30" i="7"/>
  <c r="I30" i="7" s="1"/>
  <c r="H15" i="7"/>
  <c r="I15" i="7"/>
  <c r="H6" i="7"/>
  <c r="G183" i="4"/>
  <c r="F183" i="4"/>
  <c r="E160" i="4"/>
  <c r="E155" i="4"/>
  <c r="E146" i="4"/>
  <c r="E143" i="4"/>
  <c r="E137" i="4"/>
  <c r="E130" i="4"/>
  <c r="C130" i="4"/>
  <c r="E112" i="4"/>
  <c r="E119" i="4"/>
  <c r="E117" i="4"/>
  <c r="E115" i="4"/>
  <c r="F8" i="4" l="1"/>
  <c r="G8" i="4"/>
  <c r="F130" i="4"/>
  <c r="G130" i="4"/>
  <c r="E142" i="4"/>
  <c r="F143" i="4"/>
  <c r="G143" i="4"/>
  <c r="G155" i="4"/>
  <c r="G112" i="4"/>
  <c r="F112" i="4"/>
  <c r="G137" i="4"/>
  <c r="F137" i="4"/>
  <c r="F115" i="4"/>
  <c r="G115" i="4"/>
  <c r="G146" i="4"/>
  <c r="F146" i="4"/>
  <c r="F117" i="4"/>
  <c r="G117" i="4"/>
  <c r="F119" i="4"/>
  <c r="G119" i="4"/>
  <c r="F160" i="4"/>
  <c r="G160" i="4"/>
  <c r="E111" i="4"/>
  <c r="E154" i="4"/>
  <c r="C129" i="4"/>
  <c r="C128" i="4" s="1"/>
  <c r="E129" i="4"/>
  <c r="G43" i="2"/>
  <c r="H25" i="2"/>
  <c r="G25" i="2"/>
  <c r="F25" i="2"/>
  <c r="H14" i="2"/>
  <c r="G14" i="2"/>
  <c r="F14" i="2"/>
  <c r="H11" i="2"/>
  <c r="G11" i="2"/>
  <c r="F11" i="2"/>
  <c r="I11" i="2" s="1"/>
  <c r="J14" i="2" l="1"/>
  <c r="I14" i="2"/>
  <c r="J11" i="2"/>
  <c r="G38" i="4"/>
  <c r="F38" i="4"/>
  <c r="F154" i="4"/>
  <c r="G154" i="4"/>
  <c r="F142" i="4"/>
  <c r="G142" i="4"/>
  <c r="G111" i="4"/>
  <c r="F111" i="4"/>
  <c r="E128" i="4"/>
  <c r="F129" i="4"/>
  <c r="G129" i="4"/>
  <c r="H17" i="2"/>
  <c r="H26" i="2" s="1"/>
  <c r="H33" i="2" s="1"/>
  <c r="G17" i="2"/>
  <c r="G26" i="2" s="1"/>
  <c r="G33" i="2" s="1"/>
  <c r="F17" i="2"/>
  <c r="F26" i="2" s="1"/>
  <c r="F33" i="2" s="1"/>
  <c r="F34" i="2" s="1"/>
  <c r="G128" i="4" l="1"/>
  <c r="F128" i="4"/>
  <c r="G34" i="2"/>
  <c r="G96" i="7"/>
  <c r="I96" i="7" s="1"/>
  <c r="G44" i="7" l="1"/>
  <c r="H44" i="7" l="1"/>
  <c r="I44" i="7"/>
</calcChain>
</file>

<file path=xl/sharedStrings.xml><?xml version="1.0" encoding="utf-8"?>
<sst xmlns="http://schemas.openxmlformats.org/spreadsheetml/2006/main" count="408" uniqueCount="213">
  <si>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</si>
  <si>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</si>
  <si>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</si>
  <si>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</si>
  <si>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</si>
  <si>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</si>
  <si>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</si>
  <si>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</si>
  <si>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</si>
  <si>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</si>
  <si>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</si>
  <si>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</si>
  <si>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</si>
  <si>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</si>
  <si>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</si>
  <si>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</si>
  <si>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</si>
  <si>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</si>
  <si>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</si>
  <si>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</si>
  <si>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</si>
  <si>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</si>
  <si>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</si>
  <si>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</si>
  <si>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</si>
  <si>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</si>
  <si>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</si>
  <si>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 xml:space="preserve"> Prihodi od prodaje proizvoda i robe te pruženih usluga i prihodi od donacija</t>
  </si>
  <si>
    <t>…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</si>
  <si>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</si>
  <si>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</si>
  <si>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</si>
  <si>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</si>
  <si>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</si>
  <si>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</si>
  <si>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</si>
  <si>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A2. PRIHODI I RASHODI PREMA IZVORIMA FINANCIRANJA</t>
  </si>
  <si>
    <t>1 Opći prihodi i primici</t>
  </si>
  <si>
    <t>11 Opći prihodi i primici</t>
  </si>
  <si>
    <t>Razred/
skupina</t>
  </si>
  <si>
    <t>Opći prihodi i primici</t>
  </si>
  <si>
    <t>Vlastiti prihodi</t>
  </si>
  <si>
    <t>A3. RASHODI PREMA FUNKCIJSKOJ KLASIFIKACIJI</t>
  </si>
  <si>
    <t>01</t>
  </si>
  <si>
    <t>011</t>
  </si>
  <si>
    <t>013</t>
  </si>
  <si>
    <t>041</t>
  </si>
  <si>
    <t>04</t>
  </si>
  <si>
    <t>Opće javne usluge</t>
  </si>
  <si>
    <t>Izvršna i zakonodavna tijela, financijski i fiskalni poslovi</t>
  </si>
  <si>
    <t>Opće usluge</t>
  </si>
  <si>
    <t>Ekonomski poslovi</t>
  </si>
  <si>
    <t>Opći ekonomski, trgovački i poslovi vezani uz rad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</si>
  <si>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</si>
  <si>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</si>
  <si>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</si>
  <si>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</si>
  <si>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</si>
  <si>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</si>
  <si>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</si>
  <si>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</si>
  <si>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</si>
  <si>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</si>
  <si>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</si>
  <si>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</si>
  <si>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</si>
  <si>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</si>
  <si>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</si>
  <si>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>Prihodi iz nadležnog proračuna i od HZZO-a temeljem ugovorenih obveza</t>
  </si>
  <si>
    <t>Prihodi po posebnim propisima</t>
  </si>
  <si>
    <t>Financijski rashodi</t>
  </si>
  <si>
    <t>Naknade građanima i kućanstvima</t>
  </si>
  <si>
    <t>Rashodi za nabavu proizvedene dugotrajne imovine</t>
  </si>
  <si>
    <t>Rashodi za dodatna ulaganja na nefinancijskoj imovini</t>
  </si>
  <si>
    <t>Izdaci za otplatu glavnice primljenih kredita</t>
  </si>
  <si>
    <t>Pomoći</t>
  </si>
  <si>
    <t>Pomoći -PK</t>
  </si>
  <si>
    <t>Pomoći iz gradskih i općinskih proračuna</t>
  </si>
  <si>
    <t>Opći prihodi domovi za starije</t>
  </si>
  <si>
    <t>15 Opći prihodi domovi za starije</t>
  </si>
  <si>
    <t>Rashodi za nabavu dugotrajne imovine</t>
  </si>
  <si>
    <t>31 Vlastiti prihodi</t>
  </si>
  <si>
    <t xml:space="preserve">Naknade građanima i kućanstvima </t>
  </si>
  <si>
    <t>43 Ostali prihodi za posebne namjene</t>
  </si>
  <si>
    <t>52 Pomoći - PK</t>
  </si>
  <si>
    <t>57 Pomoći iz gradskih i općinskih proračuna</t>
  </si>
  <si>
    <t>10</t>
  </si>
  <si>
    <t>Socijalna zaštita</t>
  </si>
  <si>
    <t>102</t>
  </si>
  <si>
    <t>Starost</t>
  </si>
  <si>
    <t>Pomoći unutar općeg proračuna</t>
  </si>
  <si>
    <t>Tekuće donacije</t>
  </si>
  <si>
    <t>Donacije</t>
  </si>
  <si>
    <t>Kapitalne donacije</t>
  </si>
  <si>
    <t>61 Tekuće donacije</t>
  </si>
  <si>
    <t>62 Kapitalne donacije</t>
  </si>
  <si>
    <t>Šifra</t>
  </si>
  <si>
    <t xml:space="preserve">Naziv </t>
  </si>
  <si>
    <t>PROGRAM 1004</t>
  </si>
  <si>
    <t>Program javnih potreba u socijalnoj skrbi</t>
  </si>
  <si>
    <t>Aktivnost A100012</t>
  </si>
  <si>
    <t>Izdatci za domove socijalne skrbi</t>
  </si>
  <si>
    <t>Izvor financiranja 1.1.</t>
  </si>
  <si>
    <t>Izdaci za otplatu glavnice kredita</t>
  </si>
  <si>
    <t>Aktivnost A100014</t>
  </si>
  <si>
    <t>Dnevni boravak 3+2</t>
  </si>
  <si>
    <t>Izvor financiranja 5.7.1.</t>
  </si>
  <si>
    <t>Pomoći iz gradskog proračuna</t>
  </si>
  <si>
    <t>AktivnostT100027</t>
  </si>
  <si>
    <t>Tekući projekt-Županijski kutak zd.</t>
  </si>
  <si>
    <t>PROGRAM 1005</t>
  </si>
  <si>
    <t>Minimalni financ.standardi-socijala</t>
  </si>
  <si>
    <t>Aktivnost A100004</t>
  </si>
  <si>
    <t>Redovna djelatnost-minimalni financ.standardi</t>
  </si>
  <si>
    <t>Izvor financiranja 1.5.</t>
  </si>
  <si>
    <t>Opći prihodi Domovi za starije i n.</t>
  </si>
  <si>
    <t>Kapitalni projekt K100003</t>
  </si>
  <si>
    <t>Ulaganje u objekte socijalne skrbi</t>
  </si>
  <si>
    <t>PROGRAM 1007</t>
  </si>
  <si>
    <t>Redovna djelatnost ustanova socijalne skrbi</t>
  </si>
  <si>
    <t>Aktivnost A100001</t>
  </si>
  <si>
    <t>Redovna djelatnost</t>
  </si>
  <si>
    <t>Izvor financiranja 3.1.</t>
  </si>
  <si>
    <t>Vlastiti prihod - PK</t>
  </si>
  <si>
    <t>Izvor financiranja 4.3.</t>
  </si>
  <si>
    <t>Projekt EU-Dnevni centar Novska</t>
  </si>
  <si>
    <t>Pomoći temeljem prijenosa EU sredstava</t>
  </si>
  <si>
    <t>Pomoći iz gradskih proračuna</t>
  </si>
  <si>
    <t>Rashodi za nabavu nef. Imovine</t>
  </si>
  <si>
    <t>Rashodi za nefinancijsku</t>
  </si>
  <si>
    <t>Izvor financiranja 5.2.</t>
  </si>
  <si>
    <t>Izvor financiranja 5.7.</t>
  </si>
  <si>
    <t>Izvor financiranja 6.1.</t>
  </si>
  <si>
    <t>Izvor financiranja 6.2.</t>
  </si>
  <si>
    <t>Pomoći iz državnog proračuna</t>
  </si>
  <si>
    <t>IZVRŠENJE 2024.</t>
  </si>
  <si>
    <t>Izvršenje 2024.</t>
  </si>
  <si>
    <t>INDEKS 5/3</t>
  </si>
  <si>
    <t>INDEKS 5/4</t>
  </si>
  <si>
    <t>Rashodi za NABAVU DODATNE OPREME</t>
  </si>
  <si>
    <t>INDEKS 4/2</t>
  </si>
  <si>
    <t>INDEKS 4/3</t>
  </si>
  <si>
    <t>Pomoći od izvanproračunskih korisnika</t>
  </si>
  <si>
    <t>Tekuće pomoći od izvanproračunskih korisnika</t>
  </si>
  <si>
    <t>Pomoći prorač.korisnicima iz pror.koji im nije nadležan</t>
  </si>
  <si>
    <t xml:space="preserve">Tekuće pomoći </t>
  </si>
  <si>
    <t>Kapitalne pomoći</t>
  </si>
  <si>
    <t>Ostali nespomenuti prihodi</t>
  </si>
  <si>
    <t>Prihodi od prodaje proizvoda te pruženih usluga</t>
  </si>
  <si>
    <t>Prihodi od pruženih usluga</t>
  </si>
  <si>
    <t>Donacije od pravnih i fizičkih osoba</t>
  </si>
  <si>
    <t>Prihodi iz nadležnog proračuna za financiranje redovne d.</t>
  </si>
  <si>
    <t>Ostali rashodi za zaposlene</t>
  </si>
  <si>
    <t>Doprinosi na plaće</t>
  </si>
  <si>
    <t>Doprinosi za obvezno zdravstveno osiguranje</t>
  </si>
  <si>
    <t>Plaće bruto</t>
  </si>
  <si>
    <t>Plaće za redovan rad</t>
  </si>
  <si>
    <t>Plaće za posebne uvjete</t>
  </si>
  <si>
    <t>Naknade troškova zaposlenicima</t>
  </si>
  <si>
    <t>Službena putovanja</t>
  </si>
  <si>
    <t>Naknade za prijevoz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</si>
  <si>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</si>
  <si>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</si>
  <si>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</si>
  <si>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</si>
  <si>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</si>
  <si>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</si>
  <si>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autogume</t>
  </si>
  <si>
    <t>Htz oprema</t>
  </si>
  <si>
    <t>Rashodi za usluge</t>
  </si>
  <si>
    <t>Usluge telefona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</si>
  <si>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</si>
  <si>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</si>
  <si>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</si>
  <si>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</si>
  <si>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</si>
  <si>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usluge</t>
  </si>
  <si>
    <t>Računalne usluge</t>
  </si>
  <si>
    <t>Ostale usluge</t>
  </si>
  <si>
    <t>Ostali nespomenuti rashodi poslovanja</t>
  </si>
  <si>
    <t>Naknade za rad upravnog vijeća</t>
  </si>
  <si>
    <t>Premije osiguranja</t>
  </si>
  <si>
    <t>Reprezentacija</t>
  </si>
  <si>
    <t>Pristojbe i naknade</t>
  </si>
  <si>
    <t>Kamate za primljene kredite</t>
  </si>
  <si>
    <t>Ostali financijski rashodi</t>
  </si>
  <si>
    <t>Zatezne kamate</t>
  </si>
  <si>
    <t>Bankarske usluge</t>
  </si>
  <si>
    <t>Ostale naknade građanima i kućanstvima iz proračuna</t>
  </si>
  <si>
    <t>Naknade građanima i kućanstvima u novcu - đeparac</t>
  </si>
  <si>
    <t>Naknade građanima i kućanstvima u naravi</t>
  </si>
  <si>
    <t>Dodatna ulaganja na građevinskim objektima</t>
  </si>
  <si>
    <t>Postrojenja i oprema</t>
  </si>
  <si>
    <t>Uredska oprema i namještaj</t>
  </si>
  <si>
    <t>Komunikacijska oprema</t>
  </si>
  <si>
    <t>Oprema za održavanje</t>
  </si>
  <si>
    <t>Medicinska i laboratorijska oprema</t>
  </si>
  <si>
    <t>Uređaji,strojevi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</si>
  <si>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</si>
  <si>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</si>
  <si>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</si>
  <si>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</si>
  <si>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Aktivnost A100009</t>
  </si>
  <si>
    <t>IZVRŠENJE 2025.</t>
  </si>
  <si>
    <t>IZVRŠENJE 
2024.</t>
  </si>
  <si>
    <t>Plan 2025.</t>
  </si>
  <si>
    <t>Izvršenje 2025.</t>
  </si>
  <si>
    <t>Dodatna ulaganja na postrojenjima i opremi</t>
  </si>
  <si>
    <t>Prihod od prodaje</t>
  </si>
  <si>
    <t>POLUGODIŠNJI IZVJEŠTAJ O IZVRŠENJU FINANCIJSKOG PLANA DOMA ZA STARIJE OSOBE SISAK ZA 2025. GODINU</t>
  </si>
  <si>
    <t>TEKUĆI PLAN 
2025.</t>
  </si>
  <si>
    <t>Na temelju članka 33. Zakona o proračunu (NN 144/21) i članka 20. Statuta Doma za starije osobe Sisak, Upravno vijeće Doma na 55. sjednici održanoj dana 30. srpnja</t>
  </si>
  <si>
    <t>2025.godine donijelo 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</si>
</sst>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01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3" fontId="12" fillId="3" borderId="4" xfId="2" applyNumberFormat="1" applyFont="1" applyFill="1" applyBorder="1" applyAlignment="1">
      <alignment horizontal="right"/>
    </xf>
    <xf numFmtId="3" fontId="12" fillId="0" borderId="4" xfId="2" applyNumberFormat="1" applyFont="1" applyBorder="1" applyAlignment="1">
      <alignment horizontal="right"/>
    </xf>
    <xf numFmtId="0" fontId="14" fillId="3" borderId="2" xfId="2" applyFont="1" applyFill="1" applyBorder="1" applyAlignment="1">
      <alignment horizontal="left" vertical="center"/>
    </xf>
    <xf numFmtId="0" fontId="9" fillId="0" borderId="0" xfId="2" applyFont="1" applyAlignment="1">
      <alignment horizontal="center" vertical="center" wrapText="1"/>
    </xf>
    <xf numFmtId="0" fontId="7" fillId="0" borderId="0" xfId="2" applyFont="1"/>
    <xf numFmtId="0" fontId="6" fillId="0" borderId="0" xfId="2" quotePrefix="1" applyFont="1" applyAlignment="1">
      <alignment horizontal="center" vertical="center" wrapText="1"/>
    </xf>
    <xf numFmtId="3" fontId="14" fillId="4" borderId="2" xfId="2" quotePrefix="1" applyNumberFormat="1" applyFont="1" applyFill="1" applyBorder="1" applyAlignment="1">
      <alignment horizontal="right"/>
    </xf>
    <xf numFmtId="3" fontId="14" fillId="3" borderId="2" xfId="2" quotePrefix="1" applyNumberFormat="1" applyFont="1" applyFill="1" applyBorder="1" applyAlignment="1">
      <alignment horizontal="right"/>
    </xf>
    <xf numFmtId="0" fontId="17" fillId="0" borderId="0" xfId="2" applyFont="1" applyAlignment="1">
      <alignment wrapText="1"/>
    </xf>
    <xf numFmtId="0" fontId="18" fillId="0" borderId="0" xfId="2" quotePrefix="1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5" fillId="0" borderId="0" xfId="2" applyFont="1"/>
    <xf numFmtId="3" fontId="12" fillId="3" borderId="2" xfId="2" quotePrefix="1" applyNumberFormat="1" applyFont="1" applyFill="1" applyBorder="1" applyAlignment="1">
      <alignment horizontal="right"/>
    </xf>
    <xf numFmtId="0" fontId="16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8" fillId="0" borderId="0" xfId="2" applyFont="1" applyAlignment="1">
      <alignment wrapText="1"/>
    </xf>
    <xf numFmtId="0" fontId="15" fillId="3" borderId="3" xfId="2" applyFont="1" applyFill="1" applyBorder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/>
    <xf numFmtId="0" fontId="7" fillId="0" borderId="0" xfId="3" applyFont="1" applyAlignment="1">
      <alignment vertical="center" wrapText="1"/>
    </xf>
    <xf numFmtId="0" fontId="8" fillId="0" borderId="0" xfId="3" applyFont="1" applyAlignment="1">
      <alignment wrapText="1"/>
    </xf>
    <xf numFmtId="0" fontId="8" fillId="0" borderId="0" xfId="3" applyFont="1" applyAlignment="1">
      <alignment vertical="center" wrapText="1"/>
    </xf>
    <xf numFmtId="0" fontId="12" fillId="3" borderId="4" xfId="3" applyFont="1" applyFill="1" applyBorder="1" applyAlignment="1">
      <alignment horizontal="center" vertical="center" wrapText="1"/>
    </xf>
    <xf numFmtId="0" fontId="12" fillId="3" borderId="5" xfId="3" applyFont="1" applyFill="1" applyBorder="1" applyAlignment="1">
      <alignment horizontal="center" vertical="center" wrapText="1"/>
    </xf>
    <xf numFmtId="0" fontId="12" fillId="3" borderId="4" xfId="3" quotePrefix="1" applyFont="1" applyFill="1" applyBorder="1" applyAlignment="1">
      <alignment horizontal="center" vertical="center" wrapText="1"/>
    </xf>
    <xf numFmtId="0" fontId="13" fillId="3" borderId="4" xfId="3" quotePrefix="1" applyFont="1" applyFill="1" applyBorder="1" applyAlignment="1">
      <alignment horizontal="center" vertical="center" wrapText="1"/>
    </xf>
    <xf numFmtId="0" fontId="20" fillId="0" borderId="0" xfId="3" applyFont="1"/>
    <xf numFmtId="0" fontId="14" fillId="2" borderId="4" xfId="3" applyFont="1" applyFill="1" applyBorder="1" applyAlignment="1">
      <alignment horizontal="left" vertical="center" wrapText="1"/>
    </xf>
    <xf numFmtId="3" fontId="7" fillId="2" borderId="4" xfId="3" applyNumberFormat="1" applyFont="1" applyFill="1" applyBorder="1" applyAlignment="1">
      <alignment horizontal="right"/>
    </xf>
    <xf numFmtId="0" fontId="15" fillId="2" borderId="4" xfId="3" applyFont="1" applyFill="1" applyBorder="1" applyAlignment="1">
      <alignment horizontal="left" vertical="center" wrapText="1"/>
    </xf>
    <xf numFmtId="0" fontId="15" fillId="2" borderId="4" xfId="3" quotePrefix="1" applyFont="1" applyFill="1" applyBorder="1" applyAlignment="1">
      <alignment horizontal="left" vertical="center"/>
    </xf>
    <xf numFmtId="0" fontId="14" fillId="2" borderId="4" xfId="3" quotePrefix="1" applyFont="1" applyFill="1" applyBorder="1" applyAlignment="1">
      <alignment horizontal="left" vertical="center"/>
    </xf>
    <xf numFmtId="0" fontId="15" fillId="2" borderId="4" xfId="3" quotePrefix="1" applyFont="1" applyFill="1" applyBorder="1" applyAlignment="1">
      <alignment horizontal="left" vertical="center" wrapText="1"/>
    </xf>
    <xf numFmtId="0" fontId="21" fillId="2" borderId="4" xfId="3" quotePrefix="1" applyFont="1" applyFill="1" applyBorder="1" applyAlignment="1">
      <alignment horizontal="left" vertical="center" wrapText="1"/>
    </xf>
    <xf numFmtId="0" fontId="21" fillId="2" borderId="4" xfId="3" quotePrefix="1" applyFont="1" applyFill="1" applyBorder="1" applyAlignment="1">
      <alignment horizontal="left" vertical="center"/>
    </xf>
    <xf numFmtId="0" fontId="14" fillId="2" borderId="4" xfId="3" applyFont="1" applyFill="1" applyBorder="1" applyAlignment="1">
      <alignment horizontal="left" vertical="center"/>
    </xf>
    <xf numFmtId="0" fontId="14" fillId="2" borderId="4" xfId="3" applyFont="1" applyFill="1" applyBorder="1" applyAlignment="1">
      <alignment vertical="center" wrapText="1"/>
    </xf>
    <xf numFmtId="0" fontId="15" fillId="2" borderId="4" xfId="3" applyFont="1" applyFill="1" applyBorder="1" applyAlignment="1">
      <alignment vertical="center" wrapText="1"/>
    </xf>
    <xf numFmtId="0" fontId="21" fillId="2" borderId="4" xfId="3" applyFont="1" applyFill="1" applyBorder="1" applyAlignment="1">
      <alignment horizontal="left" vertical="center" wrapText="1" indent="1"/>
    </xf>
    <xf numFmtId="0" fontId="15" fillId="2" borderId="4" xfId="3" applyFont="1" applyFill="1" applyBorder="1" applyAlignment="1">
      <alignment horizontal="left" vertical="center" wrapText="1" indent="2"/>
    </xf>
    <xf numFmtId="0" fontId="15" fillId="2" borderId="4" xfId="3" quotePrefix="1" applyFont="1" applyFill="1" applyBorder="1" applyAlignment="1">
      <alignment horizontal="left" vertical="center" indent="2"/>
    </xf>
    <xf numFmtId="0" fontId="5" fillId="0" borderId="0" xfId="3" applyFont="1" applyAlignment="1">
      <alignment vertical="center" wrapText="1"/>
    </xf>
    <xf numFmtId="49" fontId="14" fillId="2" borderId="4" xfId="3" applyNumberFormat="1" applyFont="1" applyFill="1" applyBorder="1" applyAlignment="1">
      <alignment horizontal="left" vertical="center" wrapText="1"/>
    </xf>
    <xf numFmtId="49" fontId="15" fillId="2" borderId="4" xfId="3" applyNumberFormat="1" applyFont="1" applyFill="1" applyBorder="1" applyAlignment="1">
      <alignment horizontal="left" vertical="center" wrapText="1" indent="2"/>
    </xf>
    <xf numFmtId="49" fontId="15" fillId="2" borderId="4" xfId="3" quotePrefix="1" applyNumberFormat="1" applyFont="1" applyFill="1" applyBorder="1" applyAlignment="1">
      <alignment horizontal="left" vertical="center" indent="2"/>
    </xf>
    <xf numFmtId="49" fontId="14" fillId="2" borderId="4" xfId="3" quotePrefix="1" applyNumberFormat="1" applyFont="1" applyFill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/>
    <xf numFmtId="0" fontId="12" fillId="0" borderId="4" xfId="3" quotePrefix="1" applyFont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/>
    </xf>
    <xf numFmtId="0" fontId="13" fillId="0" borderId="4" xfId="3" quotePrefix="1" applyFont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/>
    </xf>
    <xf numFmtId="3" fontId="12" fillId="2" borderId="4" xfId="3" applyNumberFormat="1" applyFont="1" applyFill="1" applyBorder="1" applyAlignment="1">
      <alignment horizontal="right"/>
    </xf>
    <xf numFmtId="0" fontId="10" fillId="0" borderId="0" xfId="3" applyFont="1"/>
    <xf numFmtId="4" fontId="4" fillId="0" borderId="0" xfId="3" applyNumberFormat="1" applyFont="1"/>
    <xf numFmtId="0" fontId="14" fillId="2" borderId="4" xfId="3" quotePrefix="1" applyFont="1" applyFill="1" applyBorder="1" applyAlignment="1">
      <alignment horizontal="left" vertical="center" wrapText="1"/>
    </xf>
    <xf numFmtId="0" fontId="22" fillId="0" borderId="4" xfId="3" applyFont="1" applyBorder="1" applyAlignment="1">
      <alignment horizontal="center"/>
    </xf>
    <xf numFmtId="0" fontId="15" fillId="2" borderId="4" xfId="3" quotePrefix="1" applyFont="1" applyFill="1" applyBorder="1" applyAlignment="1">
      <alignment horizontal="center" vertical="center"/>
    </xf>
    <xf numFmtId="49" fontId="14" fillId="2" borderId="4" xfId="3" quotePrefix="1" applyNumberFormat="1" applyFont="1" applyFill="1" applyBorder="1" applyAlignment="1">
      <alignment vertical="center"/>
    </xf>
    <xf numFmtId="0" fontId="22" fillId="0" borderId="4" xfId="3" applyFont="1" applyBorder="1"/>
    <xf numFmtId="3" fontId="22" fillId="0" borderId="4" xfId="3" applyNumberFormat="1" applyFont="1" applyBorder="1"/>
    <xf numFmtId="3" fontId="15" fillId="2" borderId="4" xfId="3" applyNumberFormat="1" applyFont="1" applyFill="1" applyBorder="1" applyAlignment="1">
      <alignment horizontal="right" vertical="center" wrapText="1"/>
    </xf>
    <xf numFmtId="4" fontId="15" fillId="2" borderId="4" xfId="3" applyNumberFormat="1" applyFont="1" applyFill="1" applyBorder="1" applyAlignment="1">
      <alignment horizontal="right" vertical="center" wrapText="1"/>
    </xf>
    <xf numFmtId="4" fontId="15" fillId="2" borderId="4" xfId="3" quotePrefix="1" applyNumberFormat="1" applyFont="1" applyFill="1" applyBorder="1" applyAlignment="1">
      <alignment horizontal="right" vertical="center" wrapText="1"/>
    </xf>
    <xf numFmtId="4" fontId="21" fillId="2" borderId="4" xfId="3" quotePrefix="1" applyNumberFormat="1" applyFont="1" applyFill="1" applyBorder="1" applyAlignment="1">
      <alignment horizontal="right" vertical="center" wrapText="1"/>
    </xf>
    <xf numFmtId="4" fontId="14" fillId="2" borderId="4" xfId="3" applyNumberFormat="1" applyFont="1" applyFill="1" applyBorder="1" applyAlignment="1">
      <alignment horizontal="right" vertical="center" wrapText="1"/>
    </xf>
    <xf numFmtId="4" fontId="15" fillId="2" borderId="4" xfId="3" quotePrefix="1" applyNumberFormat="1" applyFont="1" applyFill="1" applyBorder="1" applyAlignment="1">
      <alignment horizontal="right" vertical="center"/>
    </xf>
    <xf numFmtId="4" fontId="14" fillId="2" borderId="4" xfId="3" quotePrefix="1" applyNumberFormat="1" applyFont="1" applyFill="1" applyBorder="1" applyAlignment="1">
      <alignment horizontal="right" vertical="center"/>
    </xf>
    <xf numFmtId="4" fontId="14" fillId="2" borderId="4" xfId="3" quotePrefix="1" applyNumberFormat="1" applyFont="1" applyFill="1" applyBorder="1" applyAlignment="1">
      <alignment horizontal="right" vertical="center" wrapText="1"/>
    </xf>
    <xf numFmtId="0" fontId="11" fillId="0" borderId="4" xfId="3" applyFont="1" applyBorder="1"/>
    <xf numFmtId="0" fontId="11" fillId="0" borderId="4" xfId="3" applyFont="1" applyBorder="1" applyAlignment="1">
      <alignment horizontal="left"/>
    </xf>
    <xf numFmtId="0" fontId="22" fillId="0" borderId="4" xfId="3" applyFont="1" applyBorder="1" applyAlignment="1">
      <alignment horizontal="left"/>
    </xf>
    <xf numFmtId="4" fontId="11" fillId="0" borderId="4" xfId="3" applyNumberFormat="1" applyFont="1" applyBorder="1"/>
    <xf numFmtId="0" fontId="24" fillId="0" borderId="0" xfId="0" applyFont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3" fontId="27" fillId="2" borderId="5" xfId="0" applyNumberFormat="1" applyFont="1" applyFill="1" applyBorder="1" applyAlignment="1">
      <alignment horizontal="right"/>
    </xf>
    <xf numFmtId="0" fontId="29" fillId="2" borderId="2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29" fillId="2" borderId="5" xfId="0" applyFont="1" applyFill="1" applyBorder="1" applyAlignment="1">
      <alignment horizontal="left" vertical="center" wrapText="1"/>
    </xf>
    <xf numFmtId="3" fontId="25" fillId="2" borderId="5" xfId="0" applyNumberFormat="1" applyFont="1" applyFill="1" applyBorder="1" applyAlignment="1">
      <alignment horizontal="right"/>
    </xf>
    <xf numFmtId="0" fontId="25" fillId="2" borderId="2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3" fontId="25" fillId="2" borderId="4" xfId="0" applyNumberFormat="1" applyFont="1" applyFill="1" applyBorder="1" applyAlignment="1">
      <alignment horizontal="right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3" xfId="0" applyFont="1" applyFill="1" applyBorder="1" applyAlignment="1">
      <alignment horizontal="left" vertical="center" wrapText="1" indent="1"/>
    </xf>
    <xf numFmtId="0" fontId="25" fillId="2" borderId="5" xfId="0" applyFont="1" applyFill="1" applyBorder="1" applyAlignment="1">
      <alignment horizontal="left" vertical="center" wrapText="1" indent="1"/>
    </xf>
    <xf numFmtId="3" fontId="27" fillId="2" borderId="4" xfId="0" applyNumberFormat="1" applyFont="1" applyFill="1" applyBorder="1" applyAlignment="1">
      <alignment horizontal="right"/>
    </xf>
    <xf numFmtId="0" fontId="29" fillId="2" borderId="3" xfId="0" applyFont="1" applyFill="1" applyBorder="1" applyAlignment="1">
      <alignment vertical="center" wrapText="1"/>
    </xf>
    <xf numFmtId="3" fontId="0" fillId="0" borderId="0" xfId="0" applyNumberFormat="1"/>
    <xf numFmtId="0" fontId="27" fillId="2" borderId="2" xfId="0" applyFont="1" applyFill="1" applyBorder="1" applyAlignment="1">
      <alignment horizontal="left" vertical="center" wrapText="1" indent="1"/>
    </xf>
    <xf numFmtId="0" fontId="27" fillId="2" borderId="3" xfId="0" applyFont="1" applyFill="1" applyBorder="1" applyAlignment="1">
      <alignment horizontal="left" vertical="center" wrapText="1" indent="1"/>
    </xf>
    <xf numFmtId="0" fontId="27" fillId="2" borderId="5" xfId="0" applyFont="1" applyFill="1" applyBorder="1" applyAlignment="1">
      <alignment horizontal="left" vertical="center" wrapText="1" inden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7" fillId="5" borderId="5" xfId="0" applyFont="1" applyFill="1" applyBorder="1" applyAlignment="1">
      <alignment horizontal="left" vertical="center" wrapText="1"/>
    </xf>
    <xf numFmtId="3" fontId="27" fillId="5" borderId="5" xfId="0" applyNumberFormat="1" applyFont="1" applyFill="1" applyBorder="1" applyAlignment="1">
      <alignment horizontal="right"/>
    </xf>
    <xf numFmtId="3" fontId="27" fillId="5" borderId="4" xfId="0" applyNumberFormat="1" applyFont="1" applyFill="1" applyBorder="1" applyAlignment="1">
      <alignment horizontal="right"/>
    </xf>
    <xf numFmtId="3" fontId="7" fillId="2" borderId="4" xfId="3" applyNumberFormat="1" applyFont="1" applyFill="1" applyBorder="1" applyAlignment="1">
      <alignment horizontal="right" vertical="center"/>
    </xf>
    <xf numFmtId="4" fontId="22" fillId="0" borderId="4" xfId="3" applyNumberFormat="1" applyFont="1" applyBorder="1"/>
    <xf numFmtId="4" fontId="7" fillId="2" borderId="4" xfId="3" applyNumberFormat="1" applyFont="1" applyFill="1" applyBorder="1" applyAlignment="1">
      <alignment horizontal="right"/>
    </xf>
    <xf numFmtId="3" fontId="14" fillId="2" borderId="4" xfId="3" applyNumberFormat="1" applyFont="1" applyFill="1" applyBorder="1" applyAlignment="1">
      <alignment horizontal="right" vertical="center" wrapText="1"/>
    </xf>
    <xf numFmtId="3" fontId="14" fillId="4" borderId="4" xfId="2" quotePrefix="1" applyNumberFormat="1" applyFont="1" applyFill="1" applyBorder="1" applyAlignment="1">
      <alignment horizontal="right"/>
    </xf>
    <xf numFmtId="3" fontId="14" fillId="3" borderId="4" xfId="2" quotePrefix="1" applyNumberFormat="1" applyFont="1" applyFill="1" applyBorder="1" applyAlignment="1">
      <alignment horizontal="right"/>
    </xf>
    <xf numFmtId="0" fontId="4" fillId="3" borderId="4" xfId="2" applyFont="1" applyFill="1" applyBorder="1"/>
    <xf numFmtId="0" fontId="11" fillId="0" borderId="4" xfId="3" applyFont="1" applyBorder="1" applyAlignment="1">
      <alignment horizontal="center" vertical="center"/>
    </xf>
    <xf numFmtId="1" fontId="4" fillId="3" borderId="4" xfId="2" applyNumberFormat="1" applyFont="1" applyFill="1" applyBorder="1"/>
    <xf numFmtId="1" fontId="4" fillId="0" borderId="4" xfId="2" applyNumberFormat="1" applyFont="1" applyBorder="1"/>
    <xf numFmtId="1" fontId="4" fillId="2" borderId="4" xfId="2" applyNumberFormat="1" applyFont="1" applyFill="1" applyBorder="1"/>
    <xf numFmtId="1" fontId="4" fillId="0" borderId="4" xfId="3" applyNumberFormat="1" applyFont="1" applyBorder="1"/>
    <xf numFmtId="0" fontId="4" fillId="4" borderId="4" xfId="2" applyFont="1" applyFill="1" applyBorder="1"/>
    <xf numFmtId="0" fontId="4" fillId="6" borderId="4" xfId="2" applyFont="1" applyFill="1" applyBorder="1"/>
    <xf numFmtId="0" fontId="20" fillId="3" borderId="4" xfId="3" applyFont="1" applyFill="1" applyBorder="1"/>
    <xf numFmtId="0" fontId="4" fillId="3" borderId="4" xfId="3" applyFont="1" applyFill="1" applyBorder="1"/>
    <xf numFmtId="1" fontId="10" fillId="0" borderId="4" xfId="3" applyNumberFormat="1" applyFont="1" applyBorder="1"/>
    <xf numFmtId="1" fontId="11" fillId="0" borderId="4" xfId="3" applyNumberFormat="1" applyFont="1" applyBorder="1"/>
    <xf numFmtId="0" fontId="11" fillId="3" borderId="4" xfId="3" applyFont="1" applyFill="1" applyBorder="1" applyAlignment="1">
      <alignment horizontal="center" vertical="center"/>
    </xf>
    <xf numFmtId="1" fontId="22" fillId="0" borderId="4" xfId="3" applyNumberFormat="1" applyFont="1" applyBorder="1"/>
    <xf numFmtId="0" fontId="22" fillId="3" borderId="4" xfId="3" applyFont="1" applyFill="1" applyBorder="1" applyAlignment="1">
      <alignment horizontal="center" vertical="center"/>
    </xf>
    <xf numFmtId="0" fontId="14" fillId="2" borderId="4" xfId="3" applyFont="1" applyFill="1" applyBorder="1" applyAlignment="1">
      <alignment horizontal="left" vertical="center" wrapText="1" indent="2"/>
    </xf>
    <xf numFmtId="3" fontId="12" fillId="2" borderId="4" xfId="3" applyNumberFormat="1" applyFont="1" applyFill="1" applyBorder="1" applyAlignment="1">
      <alignment horizontal="right" vertical="center"/>
    </xf>
    <xf numFmtId="0" fontId="14" fillId="2" borderId="4" xfId="3" quotePrefix="1" applyFont="1" applyFill="1" applyBorder="1" applyAlignment="1">
      <alignment horizontal="left" vertical="center" indent="2"/>
    </xf>
    <xf numFmtId="3" fontId="4" fillId="0" borderId="0" xfId="3" applyNumberFormat="1" applyFont="1"/>
    <xf numFmtId="0" fontId="22" fillId="3" borderId="4" xfId="3" applyFont="1" applyFill="1" applyBorder="1"/>
    <xf numFmtId="0" fontId="27" fillId="7" borderId="5" xfId="0" applyFont="1" applyFill="1" applyBorder="1" applyAlignment="1">
      <alignment horizontal="left" vertical="center" wrapText="1"/>
    </xf>
    <xf numFmtId="3" fontId="27" fillId="7" borderId="5" xfId="0" applyNumberFormat="1" applyFont="1" applyFill="1" applyBorder="1" applyAlignment="1">
      <alignment horizontal="right"/>
    </xf>
    <xf numFmtId="3" fontId="27" fillId="7" borderId="4" xfId="0" applyNumberFormat="1" applyFont="1" applyFill="1" applyBorder="1" applyAlignment="1">
      <alignment horizontal="right"/>
    </xf>
    <xf numFmtId="3" fontId="25" fillId="7" borderId="4" xfId="0" applyNumberFormat="1" applyFont="1" applyFill="1" applyBorder="1" applyAlignment="1">
      <alignment horizontal="right"/>
    </xf>
    <xf numFmtId="4" fontId="0" fillId="0" borderId="0" xfId="0" applyNumberFormat="1"/>
    <xf numFmtId="1" fontId="0" fillId="0" borderId="4" xfId="0" applyNumberFormat="1" applyBorder="1"/>
    <xf numFmtId="1" fontId="11" fillId="4" borderId="4" xfId="3" applyNumberFormat="1" applyFont="1" applyFill="1" applyBorder="1" applyAlignment="1">
      <alignment horizontal="center" vertical="center"/>
    </xf>
    <xf numFmtId="1" fontId="0" fillId="5" borderId="4" xfId="0" applyNumberFormat="1" applyFill="1" applyBorder="1"/>
    <xf numFmtId="1" fontId="0" fillId="7" borderId="4" xfId="0" applyNumberFormat="1" applyFill="1" applyBorder="1"/>
    <xf numFmtId="1" fontId="31" fillId="5" borderId="4" xfId="0" applyNumberFormat="1" applyFont="1" applyFill="1" applyBorder="1"/>
    <xf numFmtId="1" fontId="31" fillId="7" borderId="4" xfId="0" applyNumberFormat="1" applyFont="1" applyFill="1" applyBorder="1"/>
    <xf numFmtId="4" fontId="31" fillId="0" borderId="0" xfId="0" applyNumberFormat="1" applyFont="1"/>
    <xf numFmtId="0" fontId="4" fillId="0" borderId="0" xfId="3" applyFont="1" applyAlignment="1">
      <alignment horizontal="center"/>
    </xf>
    <xf numFmtId="49" fontId="4" fillId="0" borderId="0" xfId="3" applyNumberFormat="1" applyFont="1" applyAlignment="1">
      <alignment horizontal="center"/>
    </xf>
    <xf numFmtId="0" fontId="12" fillId="0" borderId="2" xfId="2" quotePrefix="1" applyFont="1" applyBorder="1" applyAlignment="1">
      <alignment horizontal="center" vertical="center" wrapText="1"/>
    </xf>
    <xf numFmtId="0" fontId="12" fillId="0" borderId="3" xfId="2" quotePrefix="1" applyFont="1" applyBorder="1" applyAlignment="1">
      <alignment horizontal="center" vertical="center" wrapText="1"/>
    </xf>
    <xf numFmtId="0" fontId="12" fillId="0" borderId="5" xfId="2" quotePrefix="1" applyFont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left" vertical="center" wrapText="1"/>
    </xf>
    <xf numFmtId="0" fontId="14" fillId="4" borderId="3" xfId="2" applyFont="1" applyFill="1" applyBorder="1" applyAlignment="1">
      <alignment horizontal="left" vertical="center" wrapText="1"/>
    </xf>
    <xf numFmtId="0" fontId="14" fillId="4" borderId="5" xfId="2" applyFont="1" applyFill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14" fillId="3" borderId="2" xfId="2" quotePrefix="1" applyFont="1" applyFill="1" applyBorder="1" applyAlignment="1">
      <alignment horizontal="left" vertical="center" wrapText="1"/>
    </xf>
    <xf numFmtId="0" fontId="15" fillId="3" borderId="3" xfId="2" applyFont="1" applyFill="1" applyBorder="1" applyAlignment="1">
      <alignment vertical="center" wrapText="1"/>
    </xf>
    <xf numFmtId="0" fontId="13" fillId="0" borderId="4" xfId="3" quotePrefix="1" applyFont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left" vertical="center" wrapText="1"/>
    </xf>
    <xf numFmtId="0" fontId="14" fillId="3" borderId="3" xfId="2" applyFont="1" applyFill="1" applyBorder="1" applyAlignment="1">
      <alignment horizontal="left" vertical="center" wrapText="1"/>
    </xf>
    <xf numFmtId="0" fontId="14" fillId="3" borderId="5" xfId="2" applyFont="1" applyFill="1" applyBorder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8" fillId="0" borderId="0" xfId="2" applyFont="1" applyAlignment="1">
      <alignment wrapText="1"/>
    </xf>
    <xf numFmtId="0" fontId="12" fillId="0" borderId="2" xfId="3" quotePrefix="1" applyFont="1" applyBorder="1" applyAlignment="1">
      <alignment horizontal="center" vertical="center" wrapText="1"/>
    </xf>
    <xf numFmtId="0" fontId="12" fillId="0" borderId="3" xfId="3" quotePrefix="1" applyFont="1" applyBorder="1" applyAlignment="1">
      <alignment horizontal="center" vertical="center" wrapText="1"/>
    </xf>
    <xf numFmtId="0" fontId="15" fillId="3" borderId="3" xfId="2" applyFont="1" applyFill="1" applyBorder="1" applyAlignment="1">
      <alignment vertical="center"/>
    </xf>
    <xf numFmtId="0" fontId="14" fillId="0" borderId="2" xfId="2" quotePrefix="1" applyFont="1" applyBorder="1" applyAlignment="1">
      <alignment horizontal="left" vertical="center"/>
    </xf>
    <xf numFmtId="0" fontId="15" fillId="0" borderId="3" xfId="2" applyFont="1" applyBorder="1" applyAlignment="1">
      <alignment vertical="center"/>
    </xf>
    <xf numFmtId="0" fontId="14" fillId="0" borderId="2" xfId="2" applyFont="1" applyBorder="1" applyAlignment="1">
      <alignment horizontal="left" vertical="center" wrapText="1"/>
    </xf>
    <xf numFmtId="0" fontId="15" fillId="0" borderId="3" xfId="2" applyFont="1" applyBorder="1" applyAlignment="1">
      <alignment vertical="center" wrapText="1"/>
    </xf>
    <xf numFmtId="0" fontId="14" fillId="0" borderId="2" xfId="2" quotePrefix="1" applyFont="1" applyBorder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27" fillId="7" borderId="2" xfId="0" applyFont="1" applyFill="1" applyBorder="1" applyAlignment="1">
      <alignment horizontal="left" vertical="center" wrapText="1"/>
    </xf>
    <xf numFmtId="0" fontId="27" fillId="7" borderId="3" xfId="0" applyFont="1" applyFill="1" applyBorder="1" applyAlignment="1">
      <alignment horizontal="left" vertical="center" wrapText="1"/>
    </xf>
    <xf numFmtId="0" fontId="27" fillId="7" borderId="5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29" fillId="2" borderId="5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3" xfId="0" applyFont="1" applyFill="1" applyBorder="1" applyAlignment="1">
      <alignment horizontal="left" vertical="center" wrapText="1" indent="1"/>
    </xf>
    <xf numFmtId="0" fontId="25" fillId="2" borderId="5" xfId="0" applyFont="1" applyFill="1" applyBorder="1" applyAlignment="1">
      <alignment horizontal="left" vertical="center" wrapText="1" inden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7" fillId="5" borderId="2" xfId="0" applyFont="1" applyFill="1" applyBorder="1" applyAlignment="1">
      <alignment horizontal="left" vertical="center" wrapText="1"/>
    </xf>
    <xf numFmtId="0" fontId="27" fillId="5" borderId="3" xfId="0" applyFont="1" applyFill="1" applyBorder="1" applyAlignment="1">
      <alignment horizontal="left" vertical="center" wrapText="1"/>
    </xf>
    <xf numFmtId="0" fontId="27" fillId="5" borderId="5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7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1" xr:uid="{00000000-0005-0000-0000-000001000000}"/>
    <cellStyle name="Normalno 2 2" xfId="3" xr:uid="{00000000-0005-0000-0000-000002000000}"/>
    <cellStyle name="Normalno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Normal="100" workbookViewId="0">
      <selection activeCell="A2" sqref="A2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8" width="19.42578125" style="1" customWidth="1"/>
    <col min="9" max="9" width="15.28515625" style="1" customWidth="1"/>
    <col min="10" max="10" width="16.5703125" style="1" customWidth="1"/>
    <col min="11" max="16384" width="8.85546875" style="1"/>
  </cols>
  <sheetData>
    <row r="1" spans="1:10" x14ac:dyDescent="0.25">
      <c r="A1" s="1" t="s">
        <v>211</v>
      </c>
    </row>
    <row r="2" spans="1:10" x14ac:dyDescent="0.25">
      <c r="A2" s="1" t="s">
        <v>212</v>
      </c>
    </row>
    <row r="3" spans="1:10" s="2" customFormat="1" ht="54.75" customHeight="1" x14ac:dyDescent="0.25">
      <c r="A3" s="164" t="s">
        <v>209</v>
      </c>
      <c r="B3" s="164"/>
      <c r="C3" s="164"/>
      <c r="D3" s="164"/>
      <c r="E3" s="164"/>
      <c r="F3" s="164"/>
      <c r="G3" s="164"/>
      <c r="H3" s="164"/>
    </row>
    <row r="4" spans="1:10" s="2" customFormat="1" ht="18" customHeight="1" x14ac:dyDescent="0.25">
      <c r="A4" s="3"/>
      <c r="B4" s="3"/>
      <c r="C4" s="3"/>
      <c r="D4" s="3"/>
      <c r="E4" s="3"/>
      <c r="F4" s="3"/>
      <c r="G4" s="3"/>
      <c r="H4" s="3"/>
    </row>
    <row r="5" spans="1:10" s="2" customFormat="1" ht="15.75" x14ac:dyDescent="0.25">
      <c r="A5" s="164" t="s">
        <v>0</v>
      </c>
      <c r="B5" s="164"/>
      <c r="C5" s="164"/>
      <c r="D5" s="164"/>
      <c r="E5" s="164"/>
      <c r="F5" s="164"/>
      <c r="G5" s="164"/>
      <c r="H5" s="164"/>
    </row>
    <row r="6" spans="1:10" s="2" customFormat="1" ht="18.75" x14ac:dyDescent="0.25">
      <c r="A6" s="3"/>
      <c r="B6" s="3"/>
      <c r="C6" s="3"/>
      <c r="D6" s="3"/>
      <c r="E6" s="3"/>
      <c r="F6" s="3"/>
      <c r="G6" s="3"/>
      <c r="H6" s="3"/>
    </row>
    <row r="7" spans="1:10" s="2" customFormat="1" ht="18" customHeight="1" x14ac:dyDescent="0.25">
      <c r="A7" s="164" t="s">
        <v>13</v>
      </c>
      <c r="B7" s="165"/>
      <c r="C7" s="165"/>
      <c r="D7" s="165"/>
      <c r="E7" s="165"/>
      <c r="F7" s="165"/>
      <c r="G7" s="165"/>
      <c r="H7" s="165"/>
    </row>
    <row r="8" spans="1:10" s="2" customFormat="1" ht="18.75" x14ac:dyDescent="0.3">
      <c r="A8" s="4"/>
      <c r="B8" s="5"/>
      <c r="C8" s="5"/>
      <c r="D8" s="5"/>
      <c r="E8" s="6"/>
      <c r="F8" s="7"/>
      <c r="G8" s="7"/>
      <c r="H8" s="7"/>
    </row>
    <row r="9" spans="1:10" s="2" customFormat="1" ht="25.5" x14ac:dyDescent="0.25">
      <c r="A9" s="166" t="s">
        <v>12</v>
      </c>
      <c r="B9" s="167"/>
      <c r="C9" s="167"/>
      <c r="D9" s="167"/>
      <c r="E9" s="167"/>
      <c r="F9" s="56" t="s">
        <v>204</v>
      </c>
      <c r="G9" s="56" t="s">
        <v>210</v>
      </c>
      <c r="H9" s="57" t="s">
        <v>203</v>
      </c>
      <c r="I9" s="116" t="s">
        <v>140</v>
      </c>
      <c r="J9" s="116" t="s">
        <v>141</v>
      </c>
    </row>
    <row r="10" spans="1:10" s="26" customFormat="1" ht="12" customHeight="1" x14ac:dyDescent="0.25">
      <c r="A10" s="159">
        <v>1</v>
      </c>
      <c r="B10" s="159"/>
      <c r="C10" s="159"/>
      <c r="D10" s="159"/>
      <c r="E10" s="159"/>
      <c r="F10" s="58">
        <v>2</v>
      </c>
      <c r="G10" s="58">
        <v>3</v>
      </c>
      <c r="H10" s="59">
        <v>4</v>
      </c>
      <c r="I10" s="55"/>
      <c r="J10" s="55"/>
    </row>
    <row r="11" spans="1:10" s="2" customFormat="1" x14ac:dyDescent="0.25">
      <c r="A11" s="160" t="s">
        <v>3</v>
      </c>
      <c r="B11" s="158"/>
      <c r="C11" s="158"/>
      <c r="D11" s="158"/>
      <c r="E11" s="168"/>
      <c r="F11" s="8">
        <f>F12+F13</f>
        <v>1599334.85</v>
      </c>
      <c r="G11" s="8">
        <f t="shared" ref="G11:H11" si="0">G12+G13</f>
        <v>4603219</v>
      </c>
      <c r="H11" s="8">
        <f t="shared" si="0"/>
        <v>2047471</v>
      </c>
      <c r="I11" s="117">
        <f>H11/F11*100</f>
        <v>128.02015788000867</v>
      </c>
      <c r="J11" s="117">
        <f>H11/G11*100</f>
        <v>44.479113420412972</v>
      </c>
    </row>
    <row r="12" spans="1:10" s="2" customFormat="1" x14ac:dyDescent="0.25">
      <c r="A12" s="171" t="s">
        <v>1</v>
      </c>
      <c r="B12" s="172"/>
      <c r="C12" s="172"/>
      <c r="D12" s="172"/>
      <c r="E12" s="170"/>
      <c r="F12" s="9">
        <v>1599334.85</v>
      </c>
      <c r="G12" s="9">
        <v>4603219</v>
      </c>
      <c r="H12" s="9">
        <v>2047471</v>
      </c>
      <c r="I12" s="119">
        <f t="shared" ref="I12:I16" si="1">H12/F12*100</f>
        <v>128.02015788000867</v>
      </c>
      <c r="J12" s="119">
        <f t="shared" ref="J12:J16" si="2">H12/G12*100</f>
        <v>44.479113420412972</v>
      </c>
    </row>
    <row r="13" spans="1:10" s="2" customFormat="1" x14ac:dyDescent="0.25">
      <c r="A13" s="169" t="s">
        <v>2</v>
      </c>
      <c r="B13" s="170"/>
      <c r="C13" s="170"/>
      <c r="D13" s="170"/>
      <c r="E13" s="170"/>
      <c r="F13" s="9"/>
      <c r="G13" s="9"/>
      <c r="H13" s="9"/>
      <c r="I13" s="119"/>
      <c r="J13" s="119"/>
    </row>
    <row r="14" spans="1:10" s="2" customFormat="1" x14ac:dyDescent="0.25">
      <c r="A14" s="10" t="s">
        <v>6</v>
      </c>
      <c r="B14" s="24"/>
      <c r="C14" s="24"/>
      <c r="D14" s="24"/>
      <c r="E14" s="24"/>
      <c r="F14" s="8">
        <f>F15+F16</f>
        <v>1889686.4700000002</v>
      </c>
      <c r="G14" s="8">
        <f t="shared" ref="G14:H14" si="3">G15+G16</f>
        <v>4531219</v>
      </c>
      <c r="H14" s="8">
        <f t="shared" si="3"/>
        <v>2067344.22</v>
      </c>
      <c r="I14" s="117">
        <f t="shared" si="1"/>
        <v>109.40144054690721</v>
      </c>
      <c r="J14" s="117">
        <f t="shared" si="2"/>
        <v>45.624460437687958</v>
      </c>
    </row>
    <row r="15" spans="1:10" s="2" customFormat="1" x14ac:dyDescent="0.25">
      <c r="A15" s="173" t="s">
        <v>4</v>
      </c>
      <c r="B15" s="172"/>
      <c r="C15" s="172"/>
      <c r="D15" s="172"/>
      <c r="E15" s="172"/>
      <c r="F15" s="9">
        <v>1693218.11</v>
      </c>
      <c r="G15" s="9">
        <v>4079792</v>
      </c>
      <c r="H15" s="9">
        <v>2067344.22</v>
      </c>
      <c r="I15" s="119">
        <f t="shared" si="1"/>
        <v>122.09556511299067</v>
      </c>
      <c r="J15" s="119">
        <f t="shared" si="2"/>
        <v>50.672784789028455</v>
      </c>
    </row>
    <row r="16" spans="1:10" s="2" customFormat="1" x14ac:dyDescent="0.25">
      <c r="A16" s="169" t="s">
        <v>5</v>
      </c>
      <c r="B16" s="170"/>
      <c r="C16" s="170"/>
      <c r="D16" s="170"/>
      <c r="E16" s="170"/>
      <c r="F16" s="9">
        <v>196468.36</v>
      </c>
      <c r="G16" s="9">
        <v>451427</v>
      </c>
      <c r="H16" s="9">
        <v>0</v>
      </c>
      <c r="I16" s="119">
        <f t="shared" si="1"/>
        <v>0</v>
      </c>
      <c r="J16" s="119">
        <f t="shared" si="2"/>
        <v>0</v>
      </c>
    </row>
    <row r="17" spans="1:10" s="2" customFormat="1" x14ac:dyDescent="0.25">
      <c r="A17" s="157" t="s">
        <v>7</v>
      </c>
      <c r="B17" s="158"/>
      <c r="C17" s="158"/>
      <c r="D17" s="158"/>
      <c r="E17" s="158"/>
      <c r="F17" s="8">
        <f>F11-F14</f>
        <v>-290351.62000000011</v>
      </c>
      <c r="G17" s="8">
        <f t="shared" ref="G17:H17" si="4">G11-G14</f>
        <v>72000</v>
      </c>
      <c r="H17" s="8">
        <f t="shared" si="4"/>
        <v>-19873.219999999972</v>
      </c>
      <c r="I17" s="117"/>
      <c r="J17" s="117"/>
    </row>
    <row r="18" spans="1:10" s="2" customFormat="1" ht="18.75" x14ac:dyDescent="0.25">
      <c r="A18" s="3"/>
      <c r="B18" s="11"/>
      <c r="C18" s="11"/>
      <c r="D18" s="11"/>
      <c r="E18" s="11"/>
      <c r="F18" s="11"/>
      <c r="G18" s="11"/>
      <c r="H18" s="12"/>
    </row>
    <row r="19" spans="1:10" s="2" customFormat="1" ht="18" customHeight="1" x14ac:dyDescent="0.25">
      <c r="A19" s="164" t="s">
        <v>14</v>
      </c>
      <c r="B19" s="165"/>
      <c r="C19" s="165"/>
      <c r="D19" s="165"/>
      <c r="E19" s="165"/>
      <c r="F19" s="165"/>
      <c r="G19" s="165"/>
      <c r="H19" s="165"/>
    </row>
    <row r="20" spans="1:10" s="2" customFormat="1" ht="18.75" x14ac:dyDescent="0.25">
      <c r="A20" s="3"/>
      <c r="B20" s="11"/>
      <c r="C20" s="11"/>
      <c r="D20" s="11"/>
      <c r="E20" s="11"/>
      <c r="F20" s="11"/>
      <c r="G20" s="11"/>
      <c r="H20" s="12"/>
    </row>
    <row r="21" spans="1:10" s="2" customFormat="1" ht="25.5" x14ac:dyDescent="0.25">
      <c r="A21" s="166" t="s">
        <v>12</v>
      </c>
      <c r="B21" s="167"/>
      <c r="C21" s="167"/>
      <c r="D21" s="167"/>
      <c r="E21" s="167"/>
      <c r="F21" s="56" t="s">
        <v>204</v>
      </c>
      <c r="G21" s="56" t="s">
        <v>210</v>
      </c>
      <c r="H21" s="57" t="s">
        <v>203</v>
      </c>
      <c r="I21" s="116" t="s">
        <v>140</v>
      </c>
      <c r="J21" s="116" t="s">
        <v>141</v>
      </c>
    </row>
    <row r="22" spans="1:10" s="26" customFormat="1" ht="12" customHeight="1" x14ac:dyDescent="0.25">
      <c r="A22" s="159">
        <v>1</v>
      </c>
      <c r="B22" s="159"/>
      <c r="C22" s="159"/>
      <c r="D22" s="159"/>
      <c r="E22" s="159"/>
      <c r="F22" s="58">
        <v>2</v>
      </c>
      <c r="G22" s="58">
        <v>3</v>
      </c>
      <c r="H22" s="59">
        <v>4</v>
      </c>
      <c r="I22" s="120"/>
      <c r="J22" s="120"/>
    </row>
    <row r="23" spans="1:10" s="2" customFormat="1" x14ac:dyDescent="0.25">
      <c r="A23" s="169" t="s">
        <v>8</v>
      </c>
      <c r="B23" s="170"/>
      <c r="C23" s="170"/>
      <c r="D23" s="170"/>
      <c r="E23" s="170"/>
      <c r="F23" s="9"/>
      <c r="G23" s="9"/>
      <c r="H23" s="9"/>
      <c r="I23" s="118"/>
      <c r="J23" s="118"/>
    </row>
    <row r="24" spans="1:10" s="2" customFormat="1" x14ac:dyDescent="0.25">
      <c r="A24" s="169" t="s">
        <v>9</v>
      </c>
      <c r="B24" s="170"/>
      <c r="C24" s="170"/>
      <c r="D24" s="170"/>
      <c r="E24" s="170"/>
      <c r="F24" s="9">
        <v>35776.92</v>
      </c>
      <c r="G24" s="9">
        <v>72000</v>
      </c>
      <c r="H24" s="9">
        <v>35777</v>
      </c>
      <c r="I24" s="118">
        <f>H24/F24*100</f>
        <v>100.00022360784551</v>
      </c>
      <c r="J24" s="118">
        <f>H24/G24*100</f>
        <v>49.69027777777778</v>
      </c>
    </row>
    <row r="25" spans="1:10" s="2" customFormat="1" x14ac:dyDescent="0.25">
      <c r="A25" s="157" t="s">
        <v>10</v>
      </c>
      <c r="B25" s="158"/>
      <c r="C25" s="158"/>
      <c r="D25" s="158"/>
      <c r="E25" s="158"/>
      <c r="F25" s="8">
        <f>F23-F24</f>
        <v>-35776.92</v>
      </c>
      <c r="G25" s="8">
        <f t="shared" ref="G25:H25" si="5">G23-G24</f>
        <v>-72000</v>
      </c>
      <c r="H25" s="8">
        <f t="shared" si="5"/>
        <v>-35777</v>
      </c>
      <c r="I25" s="117"/>
      <c r="J25" s="117"/>
    </row>
    <row r="26" spans="1:10" s="2" customFormat="1" x14ac:dyDescent="0.25">
      <c r="A26" s="157" t="s">
        <v>11</v>
      </c>
      <c r="B26" s="158"/>
      <c r="C26" s="158"/>
      <c r="D26" s="158"/>
      <c r="E26" s="158"/>
      <c r="F26" s="8">
        <f>F17+F25</f>
        <v>-326128.5400000001</v>
      </c>
      <c r="G26" s="8">
        <f t="shared" ref="G26:H26" si="6">G17+G25</f>
        <v>0</v>
      </c>
      <c r="H26" s="8">
        <f t="shared" si="6"/>
        <v>-55650.219999999972</v>
      </c>
      <c r="I26" s="117"/>
      <c r="J26" s="117"/>
    </row>
    <row r="27" spans="1:10" s="2" customFormat="1" ht="18.75" x14ac:dyDescent="0.25">
      <c r="A27" s="13"/>
      <c r="B27" s="11"/>
      <c r="C27" s="11"/>
      <c r="D27" s="11"/>
      <c r="E27" s="11"/>
      <c r="F27" s="11"/>
      <c r="G27" s="11"/>
      <c r="H27" s="12"/>
    </row>
    <row r="28" spans="1:10" s="2" customFormat="1" ht="18" customHeight="1" x14ac:dyDescent="0.25">
      <c r="A28" s="164" t="s">
        <v>15</v>
      </c>
      <c r="B28" s="165"/>
      <c r="C28" s="165"/>
      <c r="D28" s="165"/>
      <c r="E28" s="165"/>
      <c r="F28" s="165"/>
      <c r="G28" s="165"/>
      <c r="H28" s="165"/>
    </row>
    <row r="29" spans="1:10" s="2" customFormat="1" ht="18" customHeight="1" x14ac:dyDescent="0.25">
      <c r="A29" s="22"/>
      <c r="B29" s="23"/>
      <c r="C29" s="23"/>
      <c r="D29" s="23"/>
      <c r="E29" s="23"/>
      <c r="F29" s="23"/>
      <c r="G29" s="23"/>
      <c r="H29" s="23"/>
    </row>
    <row r="30" spans="1:10" s="2" customFormat="1" ht="25.5" x14ac:dyDescent="0.25">
      <c r="A30" s="149" t="s">
        <v>21</v>
      </c>
      <c r="B30" s="150"/>
      <c r="C30" s="150"/>
      <c r="D30" s="150"/>
      <c r="E30" s="151"/>
      <c r="F30" s="56" t="s">
        <v>204</v>
      </c>
      <c r="G30" s="56" t="s">
        <v>210</v>
      </c>
      <c r="H30" s="57" t="s">
        <v>203</v>
      </c>
      <c r="I30" s="116" t="s">
        <v>140</v>
      </c>
      <c r="J30" s="116" t="s">
        <v>141</v>
      </c>
    </row>
    <row r="31" spans="1:10" s="26" customFormat="1" ht="12" customHeight="1" x14ac:dyDescent="0.25">
      <c r="A31" s="159">
        <v>1</v>
      </c>
      <c r="B31" s="159"/>
      <c r="C31" s="159"/>
      <c r="D31" s="159"/>
      <c r="E31" s="159"/>
      <c r="F31" s="58">
        <v>2</v>
      </c>
      <c r="G31" s="58">
        <v>3</v>
      </c>
      <c r="H31" s="59">
        <v>4</v>
      </c>
      <c r="I31" s="55"/>
      <c r="J31" s="55"/>
    </row>
    <row r="32" spans="1:10" s="2" customFormat="1" ht="15" customHeight="1" x14ac:dyDescent="0.25">
      <c r="A32" s="152" t="s">
        <v>16</v>
      </c>
      <c r="B32" s="153"/>
      <c r="C32" s="153"/>
      <c r="D32" s="153"/>
      <c r="E32" s="154"/>
      <c r="F32" s="14">
        <v>35310.660000000003</v>
      </c>
      <c r="G32" s="14">
        <v>-320997.93</v>
      </c>
      <c r="H32" s="113">
        <v>-320997.93</v>
      </c>
      <c r="I32" s="121">
        <v>0</v>
      </c>
      <c r="J32" s="121">
        <v>0</v>
      </c>
    </row>
    <row r="33" spans="1:10" s="2" customFormat="1" ht="15" customHeight="1" x14ac:dyDescent="0.25">
      <c r="A33" s="157" t="s">
        <v>17</v>
      </c>
      <c r="B33" s="158"/>
      <c r="C33" s="158"/>
      <c r="D33" s="158"/>
      <c r="E33" s="158"/>
      <c r="F33" s="15">
        <f>F26+F32</f>
        <v>-290817.88000000012</v>
      </c>
      <c r="G33" s="15">
        <f t="shared" ref="G33:H33" si="7">G26+G32</f>
        <v>-320997.93</v>
      </c>
      <c r="H33" s="114">
        <f t="shared" si="7"/>
        <v>-376648.14999999997</v>
      </c>
      <c r="I33" s="115">
        <v>0</v>
      </c>
      <c r="J33" s="115">
        <v>0</v>
      </c>
    </row>
    <row r="34" spans="1:10" s="2" customFormat="1" ht="45" customHeight="1" x14ac:dyDescent="0.25">
      <c r="A34" s="160" t="s">
        <v>18</v>
      </c>
      <c r="B34" s="161"/>
      <c r="C34" s="161"/>
      <c r="D34" s="161"/>
      <c r="E34" s="162"/>
      <c r="F34" s="15">
        <f>F17+F25+F32-F33</f>
        <v>0</v>
      </c>
      <c r="G34" s="15">
        <f t="shared" ref="G34:H34" si="8">G17+G25+G32-G33</f>
        <v>0</v>
      </c>
      <c r="H34" s="15">
        <f t="shared" si="8"/>
        <v>0</v>
      </c>
      <c r="I34" s="115"/>
      <c r="J34" s="115"/>
    </row>
    <row r="35" spans="1:10" s="2" customFormat="1" ht="18" customHeight="1" x14ac:dyDescent="0.25">
      <c r="A35" s="21"/>
      <c r="B35" s="16"/>
      <c r="C35" s="16"/>
      <c r="D35" s="16"/>
      <c r="E35" s="16"/>
      <c r="F35" s="16"/>
      <c r="G35" s="16"/>
      <c r="H35" s="16"/>
    </row>
    <row r="36" spans="1:10" s="2" customFormat="1" ht="18" customHeight="1" x14ac:dyDescent="0.25">
      <c r="A36" s="163" t="s">
        <v>19</v>
      </c>
      <c r="B36" s="163"/>
      <c r="C36" s="163"/>
      <c r="D36" s="163"/>
      <c r="E36" s="163"/>
      <c r="F36" s="163"/>
      <c r="G36" s="163"/>
      <c r="H36" s="163"/>
    </row>
    <row r="37" spans="1:10" s="2" customFormat="1" ht="18.75" x14ac:dyDescent="0.25">
      <c r="A37" s="17"/>
      <c r="B37" s="18"/>
      <c r="C37" s="18"/>
      <c r="D37" s="18"/>
      <c r="E37" s="18"/>
      <c r="F37" s="18"/>
      <c r="G37" s="18"/>
      <c r="H37" s="19"/>
    </row>
    <row r="38" spans="1:10" s="2" customFormat="1" ht="25.5" x14ac:dyDescent="0.25">
      <c r="A38" s="149" t="s">
        <v>21</v>
      </c>
      <c r="B38" s="150"/>
      <c r="C38" s="150"/>
      <c r="D38" s="150"/>
      <c r="E38" s="151"/>
      <c r="F38" s="56" t="s">
        <v>204</v>
      </c>
      <c r="G38" s="56" t="s">
        <v>210</v>
      </c>
      <c r="H38" s="57" t="s">
        <v>203</v>
      </c>
      <c r="I38" s="116" t="s">
        <v>140</v>
      </c>
      <c r="J38" s="116" t="s">
        <v>141</v>
      </c>
    </row>
    <row r="39" spans="1:10" s="26" customFormat="1" ht="12" customHeight="1" x14ac:dyDescent="0.25">
      <c r="A39" s="159">
        <v>1</v>
      </c>
      <c r="B39" s="159"/>
      <c r="C39" s="159"/>
      <c r="D39" s="159"/>
      <c r="E39" s="159"/>
      <c r="F39" s="58">
        <v>2</v>
      </c>
      <c r="G39" s="58">
        <v>3</v>
      </c>
      <c r="H39" s="59">
        <v>4</v>
      </c>
      <c r="I39" s="55"/>
      <c r="J39" s="55"/>
    </row>
    <row r="40" spans="1:10" s="2" customFormat="1" x14ac:dyDescent="0.25">
      <c r="A40" s="152" t="s">
        <v>16</v>
      </c>
      <c r="B40" s="153"/>
      <c r="C40" s="153"/>
      <c r="D40" s="153"/>
      <c r="E40" s="154"/>
      <c r="F40" s="14">
        <v>0</v>
      </c>
      <c r="G40" s="14">
        <v>-320998</v>
      </c>
      <c r="H40" s="113">
        <v>0</v>
      </c>
      <c r="I40" s="122">
        <v>0</v>
      </c>
      <c r="J40" s="122">
        <v>0</v>
      </c>
    </row>
    <row r="41" spans="1:10" s="2" customFormat="1" ht="28.5" customHeight="1" x14ac:dyDescent="0.25">
      <c r="A41" s="152" t="s">
        <v>20</v>
      </c>
      <c r="B41" s="153"/>
      <c r="C41" s="153"/>
      <c r="D41" s="153"/>
      <c r="E41" s="154"/>
      <c r="F41" s="14">
        <v>0</v>
      </c>
      <c r="G41" s="14">
        <v>0</v>
      </c>
      <c r="H41" s="113">
        <v>0</v>
      </c>
      <c r="I41" s="122"/>
      <c r="J41" s="122"/>
    </row>
    <row r="42" spans="1:10" s="2" customFormat="1" ht="25.5" customHeight="1" x14ac:dyDescent="0.25">
      <c r="A42" s="152" t="s">
        <v>67</v>
      </c>
      <c r="B42" s="155"/>
      <c r="C42" s="155"/>
      <c r="D42" s="155"/>
      <c r="E42" s="156"/>
      <c r="F42" s="14">
        <v>-290818</v>
      </c>
      <c r="G42" s="14">
        <v>0</v>
      </c>
      <c r="H42" s="113">
        <v>0</v>
      </c>
      <c r="I42" s="122"/>
      <c r="J42" s="122"/>
    </row>
    <row r="43" spans="1:10" s="2" customFormat="1" ht="15" customHeight="1" x14ac:dyDescent="0.25">
      <c r="A43" s="157" t="s">
        <v>17</v>
      </c>
      <c r="B43" s="158"/>
      <c r="C43" s="158"/>
      <c r="D43" s="158"/>
      <c r="E43" s="158"/>
      <c r="F43" s="20">
        <f>F40-F41+F42</f>
        <v>-290818</v>
      </c>
      <c r="G43" s="20">
        <f t="shared" ref="G43:H43" si="9">G40-G41+G42</f>
        <v>-320998</v>
      </c>
      <c r="H43" s="20">
        <f t="shared" si="9"/>
        <v>0</v>
      </c>
      <c r="I43" s="115">
        <v>0</v>
      </c>
      <c r="J43" s="115">
        <v>0</v>
      </c>
    </row>
    <row r="44" spans="1:10" ht="9" customHeight="1" x14ac:dyDescent="0.25"/>
  </sheetData>
  <mergeCells count="31">
    <mergeCell ref="A19:H19"/>
    <mergeCell ref="A10:E10"/>
    <mergeCell ref="A30:E30"/>
    <mergeCell ref="A32:E32"/>
    <mergeCell ref="A23:E23"/>
    <mergeCell ref="A24:E24"/>
    <mergeCell ref="A25:E25"/>
    <mergeCell ref="A26:E26"/>
    <mergeCell ref="A12:E12"/>
    <mergeCell ref="A13:E13"/>
    <mergeCell ref="A15:E15"/>
    <mergeCell ref="A16:E16"/>
    <mergeCell ref="A17:E17"/>
    <mergeCell ref="A21:E21"/>
    <mergeCell ref="A28:H28"/>
    <mergeCell ref="A3:H3"/>
    <mergeCell ref="A5:H5"/>
    <mergeCell ref="A7:H7"/>
    <mergeCell ref="A9:E9"/>
    <mergeCell ref="A11:E11"/>
    <mergeCell ref="A33:E33"/>
    <mergeCell ref="A34:E34"/>
    <mergeCell ref="A36:H36"/>
    <mergeCell ref="A22:E22"/>
    <mergeCell ref="A31:E31"/>
    <mergeCell ref="A38:E38"/>
    <mergeCell ref="A40:E40"/>
    <mergeCell ref="A41:E41"/>
    <mergeCell ref="A42:E42"/>
    <mergeCell ref="A43:E43"/>
    <mergeCell ref="A39:E3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0"/>
  <sheetViews>
    <sheetView zoomScaleNormal="100" workbookViewId="0">
      <selection activeCell="H23" sqref="H23:M30"/>
    </sheetView>
  </sheetViews>
  <sheetFormatPr defaultColWidth="8.85546875" defaultRowHeight="15" x14ac:dyDescent="0.25"/>
  <cols>
    <col min="1" max="1" width="7.85546875" style="26" bestFit="1" customWidth="1"/>
    <col min="2" max="2" width="44.7109375" style="26" customWidth="1"/>
    <col min="3" max="4" width="19.5703125" style="26" customWidth="1"/>
    <col min="5" max="6" width="19.42578125" style="26" customWidth="1"/>
    <col min="7" max="8" width="25.28515625" style="26" customWidth="1"/>
    <col min="9" max="11" width="11.5703125" style="26" bestFit="1" customWidth="1"/>
    <col min="12" max="12" width="8.85546875" style="26"/>
    <col min="13" max="13" width="11.5703125" style="26" bestFit="1" customWidth="1"/>
    <col min="14" max="16384" width="8.85546875" style="26"/>
  </cols>
  <sheetData>
    <row r="1" spans="1:8" ht="18.75" x14ac:dyDescent="0.25">
      <c r="A1" s="54"/>
      <c r="B1" s="25"/>
      <c r="C1" s="25"/>
      <c r="D1" s="25"/>
      <c r="E1" s="25"/>
      <c r="F1" s="25"/>
      <c r="G1" s="25"/>
      <c r="H1" s="25"/>
    </row>
    <row r="2" spans="1:8" ht="15.6" customHeight="1" x14ac:dyDescent="0.25">
      <c r="A2" s="174" t="s">
        <v>22</v>
      </c>
      <c r="B2" s="174"/>
      <c r="C2" s="174"/>
      <c r="D2" s="174"/>
      <c r="E2" s="174"/>
      <c r="F2" s="49"/>
      <c r="G2" s="28"/>
      <c r="H2" s="28"/>
    </row>
    <row r="3" spans="1:8" ht="18.75" x14ac:dyDescent="0.25">
      <c r="A3" s="25"/>
      <c r="B3" s="25"/>
      <c r="C3" s="25"/>
      <c r="D3" s="25"/>
      <c r="E3" s="25"/>
      <c r="F3" s="25"/>
      <c r="G3" s="27"/>
      <c r="H3" s="27"/>
    </row>
    <row r="4" spans="1:8" ht="15.6" customHeight="1" x14ac:dyDescent="0.25">
      <c r="A4" s="174" t="s">
        <v>23</v>
      </c>
      <c r="B4" s="174"/>
      <c r="C4" s="174"/>
      <c r="D4" s="174"/>
      <c r="E4" s="174"/>
      <c r="F4" s="49"/>
      <c r="G4" s="29"/>
      <c r="H4" s="29"/>
    </row>
    <row r="5" spans="1:8" ht="18.75" x14ac:dyDescent="0.25">
      <c r="A5" s="25"/>
      <c r="B5" s="25"/>
      <c r="C5" s="25"/>
      <c r="D5" s="25"/>
      <c r="E5" s="25"/>
      <c r="F5" s="25"/>
      <c r="G5" s="27"/>
      <c r="H5" s="27"/>
    </row>
    <row r="6" spans="1:8" ht="25.5" x14ac:dyDescent="0.25">
      <c r="A6" s="30" t="s">
        <v>39</v>
      </c>
      <c r="B6" s="31" t="s">
        <v>21</v>
      </c>
      <c r="C6" s="32" t="s">
        <v>135</v>
      </c>
      <c r="D6" s="32" t="s">
        <v>210</v>
      </c>
      <c r="E6" s="30" t="s">
        <v>203</v>
      </c>
      <c r="F6" s="127" t="s">
        <v>137</v>
      </c>
      <c r="G6" s="127" t="s">
        <v>138</v>
      </c>
    </row>
    <row r="7" spans="1:8" s="34" customFormat="1" ht="11.25" x14ac:dyDescent="0.2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123">
        <v>6</v>
      </c>
      <c r="G7" s="123">
        <v>7</v>
      </c>
    </row>
    <row r="8" spans="1:8" x14ac:dyDescent="0.25">
      <c r="A8" s="35"/>
      <c r="B8" s="35" t="s">
        <v>24</v>
      </c>
      <c r="C8" s="74">
        <f>SUM(C9)</f>
        <v>1599334.85</v>
      </c>
      <c r="D8" s="74">
        <f>SUM(D9)</f>
        <v>4603219</v>
      </c>
      <c r="E8" s="61">
        <f>E9+E32</f>
        <v>2047470.83</v>
      </c>
      <c r="F8" s="126">
        <f>E8/C8*100</f>
        <v>128.02014725058984</v>
      </c>
      <c r="G8" s="126">
        <f>E8/D8*100</f>
        <v>44.479109727345154</v>
      </c>
    </row>
    <row r="9" spans="1:8" x14ac:dyDescent="0.25">
      <c r="A9" s="35">
        <v>6</v>
      </c>
      <c r="B9" s="35" t="s">
        <v>25</v>
      </c>
      <c r="C9" s="74">
        <f>C10+C17+C20+C27</f>
        <v>1599334.85</v>
      </c>
      <c r="D9" s="74">
        <f>D10+D17+D20+D27</f>
        <v>4603219</v>
      </c>
      <c r="E9" s="61">
        <f>E10+E17+E20+E27</f>
        <v>2047470.83</v>
      </c>
      <c r="F9" s="126">
        <f t="shared" ref="F9:F27" si="0">E9/C9*100</f>
        <v>128.02014725058984</v>
      </c>
      <c r="G9" s="126">
        <f t="shared" ref="G9:G27" si="1">E9/D9*100</f>
        <v>44.479109727345154</v>
      </c>
    </row>
    <row r="10" spans="1:8" ht="25.5" x14ac:dyDescent="0.25">
      <c r="A10" s="130">
        <v>63</v>
      </c>
      <c r="B10" s="35" t="s">
        <v>26</v>
      </c>
      <c r="C10" s="74">
        <f>C11+C13</f>
        <v>6698</v>
      </c>
      <c r="D10" s="74">
        <f>D11+D13</f>
        <v>183974</v>
      </c>
      <c r="E10" s="112">
        <f>E11+E13</f>
        <v>43202.759999999995</v>
      </c>
      <c r="F10" s="126">
        <f t="shared" si="0"/>
        <v>645.00985368766783</v>
      </c>
      <c r="G10" s="126">
        <f t="shared" si="1"/>
        <v>23.483079130746734</v>
      </c>
    </row>
    <row r="11" spans="1:8" x14ac:dyDescent="0.25">
      <c r="A11" s="130">
        <v>634</v>
      </c>
      <c r="B11" s="35" t="s">
        <v>142</v>
      </c>
      <c r="C11" s="71">
        <v>0</v>
      </c>
      <c r="D11" s="74">
        <f>SUM(D12)</f>
        <v>0</v>
      </c>
      <c r="E11" s="112">
        <f>SUM(E12)</f>
        <v>35235.699999999997</v>
      </c>
      <c r="F11" s="126">
        <v>0</v>
      </c>
      <c r="G11" s="126">
        <v>0</v>
      </c>
    </row>
    <row r="12" spans="1:8" x14ac:dyDescent="0.25">
      <c r="A12" s="47">
        <v>6341</v>
      </c>
      <c r="B12" s="37" t="s">
        <v>143</v>
      </c>
      <c r="C12" s="71">
        <v>0</v>
      </c>
      <c r="D12" s="71">
        <v>0</v>
      </c>
      <c r="E12" s="109">
        <v>35235.699999999997</v>
      </c>
      <c r="F12" s="126">
        <v>0</v>
      </c>
      <c r="G12" s="126">
        <v>0</v>
      </c>
      <c r="H12" s="63"/>
    </row>
    <row r="13" spans="1:8" ht="25.5" x14ac:dyDescent="0.25">
      <c r="A13" s="130">
        <v>636</v>
      </c>
      <c r="B13" s="35" t="s">
        <v>144</v>
      </c>
      <c r="C13" s="74">
        <f>SUM(C14:C16)</f>
        <v>6698</v>
      </c>
      <c r="D13" s="74">
        <f>SUM(D14:D16)</f>
        <v>183974</v>
      </c>
      <c r="E13" s="131">
        <f>SUM(E14:E16)</f>
        <v>7967.06</v>
      </c>
      <c r="F13" s="126">
        <f t="shared" si="0"/>
        <v>118.94684980591221</v>
      </c>
      <c r="G13" s="126">
        <f t="shared" si="1"/>
        <v>4.3305358365856046</v>
      </c>
    </row>
    <row r="14" spans="1:8" x14ac:dyDescent="0.25">
      <c r="A14" s="47">
        <v>6361</v>
      </c>
      <c r="B14" s="37" t="s">
        <v>145</v>
      </c>
      <c r="C14" s="71">
        <v>6698</v>
      </c>
      <c r="D14" s="71">
        <v>71989</v>
      </c>
      <c r="E14" s="109">
        <v>7967.06</v>
      </c>
      <c r="F14" s="126">
        <f t="shared" si="0"/>
        <v>118.94684980591221</v>
      </c>
      <c r="G14" s="126">
        <f t="shared" si="1"/>
        <v>11.067051910708582</v>
      </c>
    </row>
    <row r="15" spans="1:8" x14ac:dyDescent="0.25">
      <c r="A15" s="47">
        <v>6362</v>
      </c>
      <c r="B15" s="37" t="s">
        <v>146</v>
      </c>
      <c r="C15" s="71">
        <v>0</v>
      </c>
      <c r="D15" s="71">
        <v>111985</v>
      </c>
      <c r="E15" s="109">
        <v>0</v>
      </c>
      <c r="F15" s="126">
        <v>0</v>
      </c>
      <c r="G15" s="126">
        <f t="shared" si="1"/>
        <v>0</v>
      </c>
    </row>
    <row r="16" spans="1:8" x14ac:dyDescent="0.25">
      <c r="A16" s="47">
        <v>638</v>
      </c>
      <c r="B16" s="37" t="s">
        <v>126</v>
      </c>
      <c r="C16" s="71">
        <v>0</v>
      </c>
      <c r="D16" s="71">
        <v>0</v>
      </c>
      <c r="E16" s="109">
        <v>0</v>
      </c>
      <c r="F16" s="126">
        <v>0</v>
      </c>
      <c r="G16" s="126">
        <v>0</v>
      </c>
    </row>
    <row r="17" spans="1:13" x14ac:dyDescent="0.25">
      <c r="A17" s="130">
        <v>65</v>
      </c>
      <c r="B17" s="35" t="s">
        <v>69</v>
      </c>
      <c r="C17" s="74">
        <f t="shared" ref="C17:E18" si="2">SUM(C18)</f>
        <v>1037902</v>
      </c>
      <c r="D17" s="74">
        <f t="shared" si="2"/>
        <v>2460957</v>
      </c>
      <c r="E17" s="112">
        <f t="shared" si="2"/>
        <v>1115662.79</v>
      </c>
      <c r="F17" s="126">
        <f t="shared" si="0"/>
        <v>107.49211293551799</v>
      </c>
      <c r="G17" s="126">
        <f t="shared" si="1"/>
        <v>45.334509704964368</v>
      </c>
    </row>
    <row r="18" spans="1:13" x14ac:dyDescent="0.25">
      <c r="A18" s="130">
        <v>652</v>
      </c>
      <c r="B18" s="35" t="s">
        <v>69</v>
      </c>
      <c r="C18" s="74">
        <f t="shared" si="2"/>
        <v>1037902</v>
      </c>
      <c r="D18" s="74">
        <f t="shared" si="2"/>
        <v>2460957</v>
      </c>
      <c r="E18" s="112">
        <f t="shared" si="2"/>
        <v>1115662.79</v>
      </c>
      <c r="F18" s="126">
        <f t="shared" ref="F18:F19" si="3">E18/C18*100</f>
        <v>107.49211293551799</v>
      </c>
      <c r="G18" s="126">
        <f t="shared" ref="G18:G19" si="4">E18/D18*100</f>
        <v>45.334509704964368</v>
      </c>
    </row>
    <row r="19" spans="1:13" x14ac:dyDescent="0.25">
      <c r="A19" s="47">
        <v>6526</v>
      </c>
      <c r="B19" s="37" t="s">
        <v>147</v>
      </c>
      <c r="C19" s="71">
        <v>1037902</v>
      </c>
      <c r="D19" s="71">
        <v>2460957</v>
      </c>
      <c r="E19" s="109">
        <v>1115662.79</v>
      </c>
      <c r="F19" s="126">
        <f t="shared" si="3"/>
        <v>107.49211293551799</v>
      </c>
      <c r="G19" s="126">
        <f t="shared" si="4"/>
        <v>45.334509704964368</v>
      </c>
    </row>
    <row r="20" spans="1:13" ht="25.5" x14ac:dyDescent="0.25">
      <c r="A20" s="132">
        <v>66</v>
      </c>
      <c r="B20" s="35" t="s">
        <v>27</v>
      </c>
      <c r="C20" s="74">
        <f>C21+C24</f>
        <v>49605</v>
      </c>
      <c r="D20" s="74">
        <f>SUM(D21)</f>
        <v>207632</v>
      </c>
      <c r="E20" s="131">
        <f>E21+E24</f>
        <v>32948.769999999997</v>
      </c>
      <c r="F20" s="126">
        <f t="shared" si="0"/>
        <v>66.42227598024391</v>
      </c>
      <c r="G20" s="126">
        <f t="shared" si="1"/>
        <v>15.868830430762115</v>
      </c>
    </row>
    <row r="21" spans="1:13" x14ac:dyDescent="0.25">
      <c r="A21" s="132">
        <v>661</v>
      </c>
      <c r="B21" s="35" t="s">
        <v>148</v>
      </c>
      <c r="C21" s="74">
        <f>SUM(C22:C23)</f>
        <v>22255</v>
      </c>
      <c r="D21" s="74">
        <f>SUM(D22:D23)</f>
        <v>207632</v>
      </c>
      <c r="E21" s="112">
        <f>SUM(E23)</f>
        <v>30170.98</v>
      </c>
      <c r="F21" s="126">
        <f t="shared" ref="F21:F23" si="5">E21/C21*100</f>
        <v>135.56944506852392</v>
      </c>
      <c r="G21" s="126">
        <f t="shared" ref="G21:G23" si="6">E21/D21*100</f>
        <v>14.530987516375124</v>
      </c>
    </row>
    <row r="22" spans="1:13" x14ac:dyDescent="0.25">
      <c r="A22" s="48">
        <v>6612</v>
      </c>
      <c r="B22" s="37" t="s">
        <v>208</v>
      </c>
      <c r="C22" s="74">
        <v>0</v>
      </c>
      <c r="D22" s="71">
        <v>117000</v>
      </c>
      <c r="E22" s="112"/>
      <c r="F22" s="126">
        <v>0</v>
      </c>
      <c r="G22" s="126">
        <f t="shared" si="6"/>
        <v>0</v>
      </c>
    </row>
    <row r="23" spans="1:13" x14ac:dyDescent="0.25">
      <c r="A23" s="48">
        <v>6615</v>
      </c>
      <c r="B23" s="37" t="s">
        <v>149</v>
      </c>
      <c r="C23" s="71">
        <v>22255</v>
      </c>
      <c r="D23" s="71">
        <v>90632</v>
      </c>
      <c r="E23" s="109">
        <v>30170.98</v>
      </c>
      <c r="F23" s="126">
        <f t="shared" si="5"/>
        <v>135.56944506852392</v>
      </c>
      <c r="G23" s="126">
        <f t="shared" si="6"/>
        <v>33.289544531732723</v>
      </c>
      <c r="I23" s="147"/>
      <c r="J23" s="148"/>
    </row>
    <row r="24" spans="1:13" x14ac:dyDescent="0.25">
      <c r="A24" s="132">
        <v>663</v>
      </c>
      <c r="B24" s="35" t="s">
        <v>150</v>
      </c>
      <c r="C24" s="74">
        <f>SUM(C25:C26)</f>
        <v>27350</v>
      </c>
      <c r="D24" s="74">
        <f>SUM(D25:D26)</f>
        <v>0</v>
      </c>
      <c r="E24" s="112">
        <f>SUM(E25:E26)</f>
        <v>2777.79</v>
      </c>
      <c r="F24" s="126">
        <v>0</v>
      </c>
      <c r="G24" s="126">
        <v>0</v>
      </c>
      <c r="I24" s="63"/>
      <c r="J24" s="63"/>
      <c r="K24" s="63"/>
    </row>
    <row r="25" spans="1:13" x14ac:dyDescent="0.25">
      <c r="A25" s="48">
        <v>6631</v>
      </c>
      <c r="B25" s="37" t="s">
        <v>91</v>
      </c>
      <c r="C25" s="71">
        <v>600</v>
      </c>
      <c r="D25" s="71">
        <v>0</v>
      </c>
      <c r="E25" s="109">
        <v>2777.79</v>
      </c>
      <c r="F25" s="126">
        <v>0</v>
      </c>
      <c r="G25" s="126">
        <v>0</v>
      </c>
      <c r="I25" s="63"/>
      <c r="J25" s="63"/>
      <c r="K25" s="63"/>
      <c r="M25" s="63"/>
    </row>
    <row r="26" spans="1:13" x14ac:dyDescent="0.25">
      <c r="A26" s="48">
        <v>6632</v>
      </c>
      <c r="B26" s="37" t="s">
        <v>93</v>
      </c>
      <c r="C26" s="71">
        <v>26750</v>
      </c>
      <c r="D26" s="71">
        <v>0</v>
      </c>
      <c r="E26" s="109">
        <v>0</v>
      </c>
      <c r="F26" s="126">
        <v>0</v>
      </c>
      <c r="G26" s="126">
        <v>0</v>
      </c>
      <c r="I26" s="63"/>
      <c r="J26" s="63"/>
      <c r="K26" s="63"/>
    </row>
    <row r="27" spans="1:13" ht="25.5" x14ac:dyDescent="0.25">
      <c r="A27" s="132">
        <v>67</v>
      </c>
      <c r="B27" s="35" t="s">
        <v>68</v>
      </c>
      <c r="C27" s="112">
        <f>SUM(C28)</f>
        <v>505129.85</v>
      </c>
      <c r="D27" s="74">
        <f>SUM(D28)</f>
        <v>1750656</v>
      </c>
      <c r="E27" s="131">
        <f>SUM(E28)</f>
        <v>855656.51</v>
      </c>
      <c r="F27" s="126">
        <f t="shared" si="0"/>
        <v>169.39337677232896</v>
      </c>
      <c r="G27" s="126">
        <f t="shared" si="1"/>
        <v>48.87633607059297</v>
      </c>
      <c r="I27" s="63"/>
      <c r="J27" s="63"/>
      <c r="K27" s="63"/>
    </row>
    <row r="28" spans="1:13" ht="25.5" x14ac:dyDescent="0.25">
      <c r="A28" s="132">
        <v>671</v>
      </c>
      <c r="B28" s="35" t="s">
        <v>151</v>
      </c>
      <c r="C28" s="112">
        <f>SUM(C29:C31)</f>
        <v>505129.85</v>
      </c>
      <c r="D28" s="74">
        <f t="shared" ref="D28:E28" si="7">SUM(D29:D31)</f>
        <v>1750656</v>
      </c>
      <c r="E28" s="112">
        <f t="shared" si="7"/>
        <v>855656.51</v>
      </c>
      <c r="F28" s="126">
        <f t="shared" ref="F28:F31" si="8">E28/C28*100</f>
        <v>169.39337677232896</v>
      </c>
      <c r="G28" s="126">
        <f t="shared" ref="G28:G31" si="9">E28/D28*100</f>
        <v>48.87633607059297</v>
      </c>
      <c r="H28" s="133"/>
      <c r="I28" s="63"/>
      <c r="J28" s="63"/>
      <c r="K28" s="63"/>
    </row>
    <row r="29" spans="1:13" x14ac:dyDescent="0.25">
      <c r="A29" s="48">
        <v>6711</v>
      </c>
      <c r="B29" s="37"/>
      <c r="C29" s="71">
        <v>452101.93</v>
      </c>
      <c r="D29" s="71">
        <v>1339214</v>
      </c>
      <c r="E29" s="109">
        <v>819879.59</v>
      </c>
      <c r="F29" s="126">
        <f t="shared" si="8"/>
        <v>181.34839415527381</v>
      </c>
      <c r="G29" s="126">
        <f t="shared" si="9"/>
        <v>61.220954231362569</v>
      </c>
      <c r="H29" s="63"/>
      <c r="I29" s="63"/>
      <c r="J29" s="63"/>
    </row>
    <row r="30" spans="1:13" x14ac:dyDescent="0.25">
      <c r="A30" s="48">
        <v>6712</v>
      </c>
      <c r="B30" s="37"/>
      <c r="C30" s="71">
        <v>17251</v>
      </c>
      <c r="D30" s="71">
        <v>339442</v>
      </c>
      <c r="E30" s="109">
        <v>0</v>
      </c>
      <c r="F30" s="126">
        <f t="shared" si="8"/>
        <v>0</v>
      </c>
      <c r="G30" s="126">
        <f t="shared" si="9"/>
        <v>0</v>
      </c>
      <c r="I30" s="63"/>
      <c r="J30" s="63"/>
      <c r="K30" s="63"/>
    </row>
    <row r="31" spans="1:13" x14ac:dyDescent="0.25">
      <c r="A31" s="48">
        <v>6714</v>
      </c>
      <c r="B31" s="37"/>
      <c r="C31" s="71">
        <v>35776.92</v>
      </c>
      <c r="D31" s="71">
        <v>72000</v>
      </c>
      <c r="E31" s="109">
        <v>35776.92</v>
      </c>
      <c r="F31" s="126">
        <f t="shared" si="8"/>
        <v>100</v>
      </c>
      <c r="G31" s="126">
        <f t="shared" si="9"/>
        <v>49.690166666666663</v>
      </c>
      <c r="I31" s="63"/>
      <c r="J31" s="63"/>
    </row>
    <row r="32" spans="1:13" x14ac:dyDescent="0.25">
      <c r="A32" s="39">
        <v>7</v>
      </c>
      <c r="B32" s="35" t="s">
        <v>29</v>
      </c>
      <c r="C32" s="71">
        <v>0</v>
      </c>
      <c r="D32" s="71">
        <v>0</v>
      </c>
      <c r="E32" s="109">
        <v>0</v>
      </c>
      <c r="F32" s="126">
        <v>0</v>
      </c>
      <c r="G32" s="126">
        <v>0</v>
      </c>
      <c r="H32" s="133"/>
    </row>
    <row r="33" spans="1:12" x14ac:dyDescent="0.25">
      <c r="A33" s="48">
        <v>72</v>
      </c>
      <c r="B33" s="40" t="s">
        <v>30</v>
      </c>
      <c r="C33" s="72">
        <v>0</v>
      </c>
      <c r="D33" s="72">
        <v>0</v>
      </c>
      <c r="E33" s="109">
        <v>0</v>
      </c>
      <c r="F33" s="126">
        <v>0</v>
      </c>
      <c r="G33" s="126">
        <v>0</v>
      </c>
    </row>
    <row r="34" spans="1:12" x14ac:dyDescent="0.25">
      <c r="A34" s="48" t="s">
        <v>28</v>
      </c>
      <c r="B34" s="41"/>
      <c r="C34" s="73"/>
      <c r="D34" s="73"/>
      <c r="E34" s="36"/>
      <c r="F34" s="55"/>
      <c r="G34" s="55"/>
      <c r="H34" s="62"/>
    </row>
    <row r="36" spans="1:12" ht="25.5" x14ac:dyDescent="0.25">
      <c r="A36" s="30" t="s">
        <v>39</v>
      </c>
      <c r="B36" s="31" t="s">
        <v>21</v>
      </c>
      <c r="C36" s="32" t="s">
        <v>204</v>
      </c>
      <c r="D36" s="32" t="s">
        <v>210</v>
      </c>
      <c r="E36" s="30" t="s">
        <v>203</v>
      </c>
      <c r="F36" s="129" t="s">
        <v>137</v>
      </c>
      <c r="G36" s="129" t="s">
        <v>138</v>
      </c>
    </row>
    <row r="37" spans="1:12" s="34" customFormat="1" ht="11.25" x14ac:dyDescent="0.2">
      <c r="A37" s="33">
        <v>1</v>
      </c>
      <c r="B37" s="33">
        <v>2</v>
      </c>
      <c r="C37" s="33">
        <v>3</v>
      </c>
      <c r="D37" s="33">
        <v>4</v>
      </c>
      <c r="E37" s="33">
        <v>5</v>
      </c>
      <c r="F37" s="123">
        <v>6</v>
      </c>
      <c r="G37" s="123">
        <v>7</v>
      </c>
    </row>
    <row r="38" spans="1:12" x14ac:dyDescent="0.25">
      <c r="A38" s="35"/>
      <c r="B38" s="35" t="s">
        <v>31</v>
      </c>
      <c r="C38" s="74">
        <f>C39+C87+C103</f>
        <v>1925463.39</v>
      </c>
      <c r="D38" s="74">
        <f>D39+D87+D103</f>
        <v>4603219</v>
      </c>
      <c r="E38" s="74">
        <f>E39+E87+E103</f>
        <v>2103121.14</v>
      </c>
      <c r="F38" s="126">
        <f>E38/C38*100</f>
        <v>109.22675294283317</v>
      </c>
      <c r="G38" s="126">
        <f>E38/D38*100</f>
        <v>45.6880530776398</v>
      </c>
    </row>
    <row r="39" spans="1:12" x14ac:dyDescent="0.25">
      <c r="A39" s="35">
        <v>3</v>
      </c>
      <c r="B39" s="35" t="s">
        <v>32</v>
      </c>
      <c r="C39" s="74">
        <f>C40+C48+C76+C82+C83</f>
        <v>1693218.1099999999</v>
      </c>
      <c r="D39" s="74">
        <f>D40+D48+D76+D83</f>
        <v>4079792</v>
      </c>
      <c r="E39" s="74">
        <f>E40+E48+E76+E83</f>
        <v>2067344.22</v>
      </c>
      <c r="F39" s="126">
        <f t="shared" ref="F39:F104" si="10">E39/C39*100</f>
        <v>122.09556511299068</v>
      </c>
      <c r="G39" s="126">
        <f t="shared" ref="G39:G104" si="11">E39/D39*100</f>
        <v>50.672784789028455</v>
      </c>
      <c r="H39" s="63"/>
      <c r="I39" s="63"/>
      <c r="J39" s="63"/>
      <c r="K39" s="63"/>
      <c r="L39" s="63"/>
    </row>
    <row r="40" spans="1:12" x14ac:dyDescent="0.25">
      <c r="A40" s="130">
        <v>31</v>
      </c>
      <c r="B40" s="35" t="s">
        <v>33</v>
      </c>
      <c r="C40" s="74">
        <f>C41+C44+C46</f>
        <v>1201095.77</v>
      </c>
      <c r="D40" s="74">
        <f>D41+D44+D46</f>
        <v>3077195</v>
      </c>
      <c r="E40" s="74">
        <f>E41+E44+E46</f>
        <v>1460464.49</v>
      </c>
      <c r="F40" s="126">
        <f t="shared" si="10"/>
        <v>121.59434130718819</v>
      </c>
      <c r="G40" s="126">
        <f t="shared" si="11"/>
        <v>47.460901567823946</v>
      </c>
      <c r="H40" s="63"/>
      <c r="I40" s="63"/>
      <c r="J40" s="63"/>
      <c r="K40" s="63"/>
      <c r="L40" s="63"/>
    </row>
    <row r="41" spans="1:12" x14ac:dyDescent="0.25">
      <c r="A41" s="130">
        <v>311</v>
      </c>
      <c r="B41" s="35" t="s">
        <v>155</v>
      </c>
      <c r="C41" s="74">
        <f>SUM(C42:C43)</f>
        <v>977961.58000000007</v>
      </c>
      <c r="D41" s="74">
        <f>SUM(D42:D43)</f>
        <v>2633578.2799999998</v>
      </c>
      <c r="E41" s="74">
        <f>SUM(E42:E43)</f>
        <v>1191843.45</v>
      </c>
      <c r="F41" s="126">
        <f t="shared" si="10"/>
        <v>121.87017101428461</v>
      </c>
      <c r="G41" s="126">
        <f t="shared" si="11"/>
        <v>45.255668268953073</v>
      </c>
      <c r="H41" s="63"/>
      <c r="I41" s="63"/>
      <c r="J41" s="63"/>
      <c r="K41" s="63"/>
      <c r="L41" s="63"/>
    </row>
    <row r="42" spans="1:12" x14ac:dyDescent="0.25">
      <c r="A42" s="47">
        <v>3111</v>
      </c>
      <c r="B42" s="37" t="s">
        <v>156</v>
      </c>
      <c r="C42" s="71">
        <v>941403.55</v>
      </c>
      <c r="D42" s="71">
        <v>2501027.11</v>
      </c>
      <c r="E42" s="36">
        <v>1191328.45</v>
      </c>
      <c r="F42" s="128">
        <f t="shared" si="10"/>
        <v>126.54811531144108</v>
      </c>
      <c r="G42" s="128">
        <f t="shared" si="11"/>
        <v>47.633568034374484</v>
      </c>
      <c r="H42" s="63"/>
      <c r="I42" s="63"/>
      <c r="J42" s="63"/>
      <c r="K42" s="63"/>
      <c r="L42" s="63"/>
    </row>
    <row r="43" spans="1:12" x14ac:dyDescent="0.25">
      <c r="A43" s="47">
        <v>3114</v>
      </c>
      <c r="B43" s="37" t="s">
        <v>157</v>
      </c>
      <c r="C43" s="71">
        <v>36558.03</v>
      </c>
      <c r="D43" s="71">
        <v>132551.17000000001</v>
      </c>
      <c r="E43" s="36">
        <v>515</v>
      </c>
      <c r="F43" s="128">
        <f t="shared" si="10"/>
        <v>1.4087192335035559</v>
      </c>
      <c r="G43" s="128">
        <f t="shared" si="11"/>
        <v>0.3885291997045367</v>
      </c>
      <c r="H43" s="63"/>
      <c r="I43" s="63"/>
      <c r="J43" s="63"/>
      <c r="K43" s="63"/>
      <c r="L43" s="63"/>
    </row>
    <row r="44" spans="1:12" x14ac:dyDescent="0.25">
      <c r="A44" s="130">
        <v>312</v>
      </c>
      <c r="B44" s="35" t="s">
        <v>152</v>
      </c>
      <c r="C44" s="74">
        <f>SUM(C45)</f>
        <v>61770.53</v>
      </c>
      <c r="D44" s="74">
        <f>SUM(D45)</f>
        <v>97424</v>
      </c>
      <c r="E44" s="74">
        <f>SUM(E45)</f>
        <v>70501.289999999994</v>
      </c>
      <c r="F44" s="126">
        <f t="shared" si="10"/>
        <v>114.1341834042868</v>
      </c>
      <c r="G44" s="126">
        <f t="shared" si="11"/>
        <v>72.365423304319251</v>
      </c>
      <c r="H44" s="63"/>
      <c r="I44" s="63"/>
      <c r="J44" s="63"/>
      <c r="K44" s="63"/>
      <c r="L44" s="63"/>
    </row>
    <row r="45" spans="1:12" x14ac:dyDescent="0.25">
      <c r="A45" s="47">
        <v>3121</v>
      </c>
      <c r="B45" s="37" t="s">
        <v>152</v>
      </c>
      <c r="C45" s="71">
        <v>61770.53</v>
      </c>
      <c r="D45" s="71">
        <v>97424</v>
      </c>
      <c r="E45" s="36">
        <v>70501.289999999994</v>
      </c>
      <c r="F45" s="128">
        <f t="shared" si="10"/>
        <v>114.1341834042868</v>
      </c>
      <c r="G45" s="128">
        <f t="shared" si="11"/>
        <v>72.365423304319251</v>
      </c>
      <c r="H45" s="63"/>
      <c r="I45" s="63"/>
      <c r="J45" s="63"/>
      <c r="K45" s="63"/>
      <c r="L45" s="63"/>
    </row>
    <row r="46" spans="1:12" x14ac:dyDescent="0.25">
      <c r="A46" s="130">
        <v>313</v>
      </c>
      <c r="B46" s="35" t="s">
        <v>153</v>
      </c>
      <c r="C46" s="74">
        <f>SUM(C47)</f>
        <v>161363.66</v>
      </c>
      <c r="D46" s="74">
        <f>SUM(D47)</f>
        <v>346192.72</v>
      </c>
      <c r="E46" s="74">
        <f>SUM(E47)</f>
        <v>198119.75</v>
      </c>
      <c r="F46" s="126">
        <f t="shared" si="10"/>
        <v>122.77841863527388</v>
      </c>
      <c r="G46" s="126">
        <f t="shared" si="11"/>
        <v>57.228167594049928</v>
      </c>
      <c r="H46" s="63"/>
      <c r="I46" s="63"/>
      <c r="J46" s="63"/>
      <c r="K46" s="63"/>
      <c r="L46" s="63"/>
    </row>
    <row r="47" spans="1:12" x14ac:dyDescent="0.25">
      <c r="A47" s="47">
        <v>3132</v>
      </c>
      <c r="B47" s="37" t="s">
        <v>154</v>
      </c>
      <c r="C47" s="71">
        <v>161363.66</v>
      </c>
      <c r="D47" s="71">
        <v>346192.72</v>
      </c>
      <c r="E47" s="36">
        <v>198119.75</v>
      </c>
      <c r="F47" s="128">
        <f t="shared" si="10"/>
        <v>122.77841863527388</v>
      </c>
      <c r="G47" s="128">
        <f t="shared" si="11"/>
        <v>57.228167594049928</v>
      </c>
      <c r="H47" s="63"/>
      <c r="I47" s="63"/>
      <c r="J47" s="63"/>
      <c r="K47" s="63"/>
      <c r="L47" s="63"/>
    </row>
    <row r="48" spans="1:12" x14ac:dyDescent="0.25">
      <c r="A48" s="132">
        <v>32</v>
      </c>
      <c r="B48" s="39" t="s">
        <v>34</v>
      </c>
      <c r="C48" s="76">
        <f>C49+C53+C60+C70</f>
        <v>482046.88</v>
      </c>
      <c r="D48" s="76">
        <f>D49+D53+D60+D70</f>
        <v>987137</v>
      </c>
      <c r="E48" s="76">
        <f>E49+E53+E60+E70</f>
        <v>592649.44000000006</v>
      </c>
      <c r="F48" s="126">
        <f t="shared" si="10"/>
        <v>122.94435761102737</v>
      </c>
      <c r="G48" s="126">
        <f t="shared" si="11"/>
        <v>60.037202536223447</v>
      </c>
      <c r="H48" s="63"/>
      <c r="I48" s="63"/>
      <c r="J48" s="63"/>
      <c r="K48" s="63"/>
      <c r="L48" s="63"/>
    </row>
    <row r="49" spans="1:12" x14ac:dyDescent="0.25">
      <c r="A49" s="132">
        <v>321</v>
      </c>
      <c r="B49" s="39" t="s">
        <v>158</v>
      </c>
      <c r="C49" s="76">
        <f>SUM(C50:C52)</f>
        <v>26191.17</v>
      </c>
      <c r="D49" s="76">
        <f>SUM(D50:D52)</f>
        <v>53672</v>
      </c>
      <c r="E49" s="76">
        <f>SUM(E50:E52)</f>
        <v>32277.35</v>
      </c>
      <c r="F49" s="126">
        <f t="shared" si="10"/>
        <v>123.23752623498683</v>
      </c>
      <c r="G49" s="126">
        <f t="shared" si="11"/>
        <v>60.138153972276044</v>
      </c>
      <c r="H49" s="63"/>
      <c r="I49" s="63"/>
      <c r="J49" s="63"/>
      <c r="K49" s="63"/>
      <c r="L49" s="63"/>
    </row>
    <row r="50" spans="1:12" x14ac:dyDescent="0.25">
      <c r="A50" s="48">
        <v>3211</v>
      </c>
      <c r="B50" s="38" t="s">
        <v>159</v>
      </c>
      <c r="C50" s="75">
        <v>0</v>
      </c>
      <c r="D50" s="75">
        <v>1765</v>
      </c>
      <c r="E50" s="36">
        <v>1121.4000000000001</v>
      </c>
      <c r="F50" s="128">
        <v>0</v>
      </c>
      <c r="G50" s="128">
        <f t="shared" si="11"/>
        <v>63.535410764872523</v>
      </c>
      <c r="H50" s="63"/>
      <c r="I50" s="63"/>
      <c r="J50" s="63"/>
      <c r="K50" s="63"/>
      <c r="L50" s="63"/>
    </row>
    <row r="51" spans="1:12" x14ac:dyDescent="0.25">
      <c r="A51" s="48">
        <v>3212</v>
      </c>
      <c r="B51" s="38" t="s">
        <v>160</v>
      </c>
      <c r="C51" s="75">
        <v>22440.17</v>
      </c>
      <c r="D51" s="75">
        <v>47416</v>
      </c>
      <c r="E51" s="36">
        <v>28509.71</v>
      </c>
      <c r="F51" s="128">
        <f t="shared" si="10"/>
        <v>127.04765605608156</v>
      </c>
      <c r="G51" s="128">
        <f t="shared" si="11"/>
        <v>60.126771553905854</v>
      </c>
      <c r="H51" s="63"/>
      <c r="I51" s="63"/>
      <c r="J51" s="63"/>
      <c r="K51" s="63"/>
      <c r="L51" s="63"/>
    </row>
    <row r="52" spans="1:12" x14ac:dyDescent="0.25">
      <c r="A52" s="48">
        <v>3213</v>
      </c>
      <c r="B52" s="38" t="s">
        <v>161</v>
      </c>
      <c r="C52" s="75">
        <v>3751</v>
      </c>
      <c r="D52" s="75">
        <v>4491</v>
      </c>
      <c r="E52" s="36">
        <v>2646.24</v>
      </c>
      <c r="F52" s="128">
        <f t="shared" si="10"/>
        <v>70.547587310050659</v>
      </c>
      <c r="G52" s="128">
        <f t="shared" si="11"/>
        <v>58.923179692718762</v>
      </c>
      <c r="H52" s="63"/>
      <c r="I52" s="63"/>
      <c r="J52" s="63"/>
      <c r="K52" s="63"/>
      <c r="L52" s="63"/>
    </row>
    <row r="53" spans="1:12" x14ac:dyDescent="0.25">
      <c r="A53" s="132">
        <v>322</v>
      </c>
      <c r="B53" s="39" t="s">
        <v>162</v>
      </c>
      <c r="C53" s="76">
        <f>SUM(C54:C59)</f>
        <v>349024.77999999997</v>
      </c>
      <c r="D53" s="76">
        <f>SUM(D54:D59)</f>
        <v>635896</v>
      </c>
      <c r="E53" s="76">
        <f>SUM(E54:E59)</f>
        <v>405367.53</v>
      </c>
      <c r="F53" s="126">
        <f t="shared" si="10"/>
        <v>116.14290824852036</v>
      </c>
      <c r="G53" s="126">
        <f t="shared" si="11"/>
        <v>63.747457131354814</v>
      </c>
      <c r="H53" s="63"/>
      <c r="I53" s="63"/>
      <c r="J53" s="63"/>
      <c r="K53" s="63"/>
      <c r="L53" s="63"/>
    </row>
    <row r="54" spans="1:12" x14ac:dyDescent="0.25">
      <c r="A54" s="48">
        <v>3221</v>
      </c>
      <c r="B54" s="38" t="s">
        <v>163</v>
      </c>
      <c r="C54" s="75">
        <v>32478.54</v>
      </c>
      <c r="D54" s="75">
        <v>78900</v>
      </c>
      <c r="E54" s="36">
        <v>38120.080000000002</v>
      </c>
      <c r="F54" s="128">
        <f t="shared" si="10"/>
        <v>117.3700541957859</v>
      </c>
      <c r="G54" s="128">
        <f t="shared" si="11"/>
        <v>48.314423320659067</v>
      </c>
      <c r="H54" s="63"/>
      <c r="I54" s="63"/>
      <c r="J54" s="63"/>
      <c r="K54" s="63"/>
      <c r="L54" s="63"/>
    </row>
    <row r="55" spans="1:12" x14ac:dyDescent="0.25">
      <c r="A55" s="48">
        <v>3222</v>
      </c>
      <c r="B55" s="38" t="s">
        <v>164</v>
      </c>
      <c r="C55" s="75">
        <v>178471.16</v>
      </c>
      <c r="D55" s="75">
        <v>325334</v>
      </c>
      <c r="E55" s="36">
        <v>207290.09</v>
      </c>
      <c r="F55" s="128">
        <f t="shared" si="10"/>
        <v>116.14766778004918</v>
      </c>
      <c r="G55" s="128">
        <f t="shared" si="11"/>
        <v>63.716085622775367</v>
      </c>
      <c r="H55" s="63"/>
      <c r="I55" s="63"/>
      <c r="J55" s="63"/>
      <c r="K55" s="63"/>
      <c r="L55" s="63"/>
    </row>
    <row r="56" spans="1:12" x14ac:dyDescent="0.25">
      <c r="A56" s="48">
        <v>3223</v>
      </c>
      <c r="B56" s="38" t="s">
        <v>165</v>
      </c>
      <c r="C56" s="75">
        <v>131249.51999999999</v>
      </c>
      <c r="D56" s="75">
        <v>215563</v>
      </c>
      <c r="E56" s="36">
        <v>150904.6</v>
      </c>
      <c r="F56" s="128">
        <f t="shared" si="10"/>
        <v>114.97535381462728</v>
      </c>
      <c r="G56" s="128">
        <f t="shared" si="11"/>
        <v>70.004870965796542</v>
      </c>
      <c r="H56" s="63"/>
      <c r="I56" s="63"/>
      <c r="J56" s="63"/>
      <c r="K56" s="63"/>
      <c r="L56" s="63"/>
    </row>
    <row r="57" spans="1:12" x14ac:dyDescent="0.25">
      <c r="A57" s="48">
        <v>3224</v>
      </c>
      <c r="B57" s="38" t="s">
        <v>166</v>
      </c>
      <c r="C57" s="75">
        <v>2963.69</v>
      </c>
      <c r="D57" s="75">
        <v>11945</v>
      </c>
      <c r="E57" s="36">
        <v>6558.53</v>
      </c>
      <c r="F57" s="128">
        <f t="shared" si="10"/>
        <v>221.29608697265905</v>
      </c>
      <c r="G57" s="128">
        <f t="shared" si="11"/>
        <v>54.906069485140222</v>
      </c>
      <c r="H57" s="63"/>
      <c r="I57" s="63"/>
      <c r="J57" s="63"/>
      <c r="K57" s="63"/>
      <c r="L57" s="63"/>
    </row>
    <row r="58" spans="1:12" x14ac:dyDescent="0.25">
      <c r="A58" s="48">
        <v>3225</v>
      </c>
      <c r="B58" s="38" t="s">
        <v>167</v>
      </c>
      <c r="C58" s="75">
        <v>3861.87</v>
      </c>
      <c r="D58" s="75">
        <v>4154</v>
      </c>
      <c r="E58" s="36">
        <v>2494.23</v>
      </c>
      <c r="F58" s="128">
        <f t="shared" si="10"/>
        <v>64.586068407274198</v>
      </c>
      <c r="G58" s="128">
        <f t="shared" si="11"/>
        <v>60.044053923928743</v>
      </c>
      <c r="H58" s="63"/>
      <c r="I58" s="63"/>
      <c r="J58" s="63"/>
      <c r="K58" s="63"/>
      <c r="L58" s="63"/>
    </row>
    <row r="59" spans="1:12" x14ac:dyDescent="0.25">
      <c r="A59" s="48">
        <v>3227</v>
      </c>
      <c r="B59" s="38" t="s">
        <v>168</v>
      </c>
      <c r="C59" s="75">
        <v>0</v>
      </c>
      <c r="D59" s="75">
        <v>0</v>
      </c>
      <c r="E59" s="36">
        <v>0</v>
      </c>
      <c r="F59" s="128">
        <v>0</v>
      </c>
      <c r="G59" s="128">
        <v>0</v>
      </c>
      <c r="H59" s="63"/>
      <c r="I59" s="63"/>
      <c r="J59" s="63"/>
      <c r="K59" s="63"/>
      <c r="L59" s="63"/>
    </row>
    <row r="60" spans="1:12" x14ac:dyDescent="0.25">
      <c r="A60" s="132">
        <v>323</v>
      </c>
      <c r="B60" s="39" t="s">
        <v>169</v>
      </c>
      <c r="C60" s="76">
        <f>SUM(C61:C69)</f>
        <v>98243.9</v>
      </c>
      <c r="D60" s="76">
        <f>SUM(D61:D69)</f>
        <v>181797</v>
      </c>
      <c r="E60" s="76">
        <f>SUM(E61:E69)</f>
        <v>137497.79</v>
      </c>
      <c r="F60" s="126">
        <f t="shared" si="10"/>
        <v>139.95554940306727</v>
      </c>
      <c r="G60" s="126">
        <f t="shared" si="11"/>
        <v>75.632595697398756</v>
      </c>
      <c r="H60" s="63"/>
      <c r="I60" s="63"/>
      <c r="J60" s="63"/>
      <c r="K60" s="63"/>
      <c r="L60" s="63"/>
    </row>
    <row r="61" spans="1:12" x14ac:dyDescent="0.25">
      <c r="A61" s="48">
        <v>3231</v>
      </c>
      <c r="B61" s="38" t="s">
        <v>170</v>
      </c>
      <c r="C61" s="75">
        <v>4989.59</v>
      </c>
      <c r="D61" s="75">
        <v>7963</v>
      </c>
      <c r="E61" s="36">
        <v>5075.26</v>
      </c>
      <c r="F61" s="128">
        <f t="shared" si="10"/>
        <v>101.71697474141162</v>
      </c>
      <c r="G61" s="128">
        <f t="shared" si="11"/>
        <v>63.735526811503206</v>
      </c>
      <c r="H61" s="63"/>
      <c r="I61" s="63"/>
      <c r="J61" s="63"/>
      <c r="K61" s="63"/>
      <c r="L61" s="63"/>
    </row>
    <row r="62" spans="1:12" x14ac:dyDescent="0.25">
      <c r="A62" s="48">
        <v>3232</v>
      </c>
      <c r="B62" s="38" t="s">
        <v>171</v>
      </c>
      <c r="C62" s="75">
        <v>25253.5</v>
      </c>
      <c r="D62" s="75">
        <v>42835</v>
      </c>
      <c r="E62" s="36">
        <v>48966.720000000001</v>
      </c>
      <c r="F62" s="128">
        <f t="shared" si="10"/>
        <v>193.90072663195201</v>
      </c>
      <c r="G62" s="128">
        <f t="shared" si="11"/>
        <v>114.31474261701879</v>
      </c>
      <c r="H62" s="63"/>
      <c r="I62" s="63"/>
      <c r="J62" s="63"/>
      <c r="K62" s="63"/>
      <c r="L62" s="63"/>
    </row>
    <row r="63" spans="1:12" x14ac:dyDescent="0.25">
      <c r="A63" s="48">
        <v>3233</v>
      </c>
      <c r="B63" s="38" t="s">
        <v>172</v>
      </c>
      <c r="C63" s="75">
        <v>1360</v>
      </c>
      <c r="D63" s="75">
        <v>1365</v>
      </c>
      <c r="E63" s="36">
        <v>3289.7</v>
      </c>
      <c r="F63" s="128">
        <f t="shared" si="10"/>
        <v>241.88970588235296</v>
      </c>
      <c r="G63" s="128">
        <f t="shared" si="11"/>
        <v>241.00366300366298</v>
      </c>
      <c r="H63" s="63"/>
      <c r="I63" s="63"/>
      <c r="J63" s="63"/>
      <c r="K63" s="63"/>
      <c r="L63" s="63"/>
    </row>
    <row r="64" spans="1:12" x14ac:dyDescent="0.25">
      <c r="A64" s="48">
        <v>3234</v>
      </c>
      <c r="B64" s="38" t="s">
        <v>173</v>
      </c>
      <c r="C64" s="75">
        <v>40616.17</v>
      </c>
      <c r="D64" s="75">
        <v>77946</v>
      </c>
      <c r="E64" s="36">
        <v>52603.43</v>
      </c>
      <c r="F64" s="128">
        <f t="shared" si="10"/>
        <v>129.51351641476782</v>
      </c>
      <c r="G64" s="128">
        <f t="shared" si="11"/>
        <v>67.487016652554331</v>
      </c>
      <c r="H64" s="63"/>
      <c r="I64" s="63"/>
      <c r="J64" s="63"/>
      <c r="K64" s="63"/>
      <c r="L64" s="63"/>
    </row>
    <row r="65" spans="1:12" x14ac:dyDescent="0.25">
      <c r="A65" s="48">
        <v>3235</v>
      </c>
      <c r="B65" s="38" t="s">
        <v>174</v>
      </c>
      <c r="C65" s="75">
        <v>1590.52</v>
      </c>
      <c r="D65" s="75">
        <v>1664</v>
      </c>
      <c r="E65" s="36">
        <v>464.28</v>
      </c>
      <c r="F65" s="128">
        <f t="shared" si="10"/>
        <v>29.190453436611925</v>
      </c>
      <c r="G65" s="128">
        <f t="shared" si="11"/>
        <v>27.901442307692303</v>
      </c>
      <c r="H65" s="63"/>
      <c r="I65" s="63"/>
      <c r="J65" s="63"/>
      <c r="K65" s="63"/>
      <c r="L65" s="63"/>
    </row>
    <row r="66" spans="1:12" x14ac:dyDescent="0.25">
      <c r="A66" s="48">
        <v>3236</v>
      </c>
      <c r="B66" s="38" t="s">
        <v>175</v>
      </c>
      <c r="C66" s="75">
        <v>1813.71</v>
      </c>
      <c r="D66" s="75">
        <v>5636</v>
      </c>
      <c r="E66" s="36">
        <v>1179.6099999999999</v>
      </c>
      <c r="F66" s="128">
        <f t="shared" si="10"/>
        <v>65.038512220807064</v>
      </c>
      <c r="G66" s="128">
        <f t="shared" si="11"/>
        <v>20.929914833215044</v>
      </c>
      <c r="H66" s="63"/>
      <c r="I66" s="63"/>
      <c r="J66" s="63"/>
      <c r="K66" s="63"/>
      <c r="L66" s="63"/>
    </row>
    <row r="67" spans="1:12" x14ac:dyDescent="0.25">
      <c r="A67" s="48">
        <v>3237</v>
      </c>
      <c r="B67" s="38" t="s">
        <v>176</v>
      </c>
      <c r="C67" s="75">
        <v>3619.22</v>
      </c>
      <c r="D67" s="75">
        <v>8959</v>
      </c>
      <c r="E67" s="36">
        <v>6227.36</v>
      </c>
      <c r="F67" s="128">
        <f t="shared" si="10"/>
        <v>172.06359381303153</v>
      </c>
      <c r="G67" s="128">
        <f t="shared" si="11"/>
        <v>69.509543475834363</v>
      </c>
      <c r="H67" s="63"/>
      <c r="I67" s="63"/>
      <c r="J67" s="63"/>
      <c r="K67" s="63"/>
      <c r="L67" s="63"/>
    </row>
    <row r="68" spans="1:12" x14ac:dyDescent="0.25">
      <c r="A68" s="48">
        <v>3238</v>
      </c>
      <c r="B68" s="38" t="s">
        <v>177</v>
      </c>
      <c r="C68" s="75">
        <v>3946.26</v>
      </c>
      <c r="D68" s="75">
        <v>8963</v>
      </c>
      <c r="E68" s="36">
        <v>3825.87</v>
      </c>
      <c r="F68" s="128">
        <f t="shared" si="10"/>
        <v>96.949263353149561</v>
      </c>
      <c r="G68" s="128">
        <f t="shared" si="11"/>
        <v>42.68515006136338</v>
      </c>
      <c r="H68" s="63"/>
      <c r="I68" s="63"/>
      <c r="J68" s="63"/>
      <c r="K68" s="63"/>
      <c r="L68" s="63"/>
    </row>
    <row r="69" spans="1:12" x14ac:dyDescent="0.25">
      <c r="A69" s="48">
        <v>3239</v>
      </c>
      <c r="B69" s="38" t="s">
        <v>178</v>
      </c>
      <c r="C69" s="75">
        <v>15054.93</v>
      </c>
      <c r="D69" s="75">
        <v>26466</v>
      </c>
      <c r="E69" s="36">
        <v>15865.56</v>
      </c>
      <c r="F69" s="128">
        <f t="shared" si="10"/>
        <v>105.38448202681778</v>
      </c>
      <c r="G69" s="128">
        <f t="shared" si="11"/>
        <v>59.946950804806164</v>
      </c>
      <c r="H69" s="63"/>
      <c r="I69" s="63"/>
      <c r="J69" s="63"/>
      <c r="K69" s="63"/>
      <c r="L69" s="63"/>
    </row>
    <row r="70" spans="1:12" x14ac:dyDescent="0.25">
      <c r="A70" s="132">
        <v>329</v>
      </c>
      <c r="B70" s="39" t="s">
        <v>179</v>
      </c>
      <c r="C70" s="76">
        <f>SUM(C71:C75)</f>
        <v>8587.0300000000007</v>
      </c>
      <c r="D70" s="76">
        <f>SUM(D71:D75)</f>
        <v>115772</v>
      </c>
      <c r="E70" s="76">
        <f>SUM(E71:E75)</f>
        <v>17506.77</v>
      </c>
      <c r="F70" s="126">
        <f t="shared" si="10"/>
        <v>203.87456431385473</v>
      </c>
      <c r="G70" s="126">
        <f t="shared" si="11"/>
        <v>15.121765193656497</v>
      </c>
      <c r="H70" s="63"/>
      <c r="I70" s="63"/>
      <c r="J70" s="63"/>
      <c r="K70" s="63"/>
      <c r="L70" s="63"/>
    </row>
    <row r="71" spans="1:12" x14ac:dyDescent="0.25">
      <c r="A71" s="48">
        <v>3291</v>
      </c>
      <c r="B71" s="38" t="s">
        <v>180</v>
      </c>
      <c r="C71" s="75">
        <v>3047.08</v>
      </c>
      <c r="D71" s="75">
        <v>9143</v>
      </c>
      <c r="E71" s="36">
        <v>2992.74</v>
      </c>
      <c r="F71" s="128">
        <f t="shared" si="10"/>
        <v>98.216653320556063</v>
      </c>
      <c r="G71" s="128">
        <f t="shared" si="11"/>
        <v>32.732582303401507</v>
      </c>
      <c r="H71" s="63"/>
      <c r="I71" s="63"/>
      <c r="J71" s="63"/>
      <c r="K71" s="63"/>
      <c r="L71" s="63"/>
    </row>
    <row r="72" spans="1:12" x14ac:dyDescent="0.25">
      <c r="A72" s="48">
        <v>3292</v>
      </c>
      <c r="B72" s="38" t="s">
        <v>181</v>
      </c>
      <c r="C72" s="75">
        <v>3781.68</v>
      </c>
      <c r="D72" s="75">
        <v>8096</v>
      </c>
      <c r="E72" s="36">
        <v>4104.76</v>
      </c>
      <c r="F72" s="128">
        <f t="shared" si="10"/>
        <v>108.54329292801084</v>
      </c>
      <c r="G72" s="128">
        <f t="shared" si="11"/>
        <v>50.701086956521749</v>
      </c>
      <c r="H72" s="63"/>
      <c r="I72" s="63"/>
      <c r="J72" s="63"/>
      <c r="K72" s="63"/>
      <c r="L72" s="63"/>
    </row>
    <row r="73" spans="1:12" x14ac:dyDescent="0.25">
      <c r="A73" s="48">
        <v>3293</v>
      </c>
      <c r="B73" s="38" t="s">
        <v>182</v>
      </c>
      <c r="C73" s="75">
        <v>1738.36</v>
      </c>
      <c r="D73" s="75">
        <v>2265</v>
      </c>
      <c r="E73" s="36">
        <v>545.89</v>
      </c>
      <c r="F73" s="128">
        <f t="shared" si="10"/>
        <v>31.402586345751171</v>
      </c>
      <c r="G73" s="128">
        <f t="shared" si="11"/>
        <v>24.101103752759382</v>
      </c>
      <c r="H73" s="63"/>
      <c r="I73" s="63"/>
      <c r="J73" s="63"/>
      <c r="K73" s="63"/>
      <c r="L73" s="63"/>
    </row>
    <row r="74" spans="1:12" x14ac:dyDescent="0.25">
      <c r="A74" s="48">
        <v>3295</v>
      </c>
      <c r="B74" s="38" t="s">
        <v>183</v>
      </c>
      <c r="C74" s="75">
        <v>19.91</v>
      </c>
      <c r="D74" s="75">
        <v>199</v>
      </c>
      <c r="E74" s="36">
        <v>0</v>
      </c>
      <c r="F74" s="128">
        <f t="shared" si="10"/>
        <v>0</v>
      </c>
      <c r="G74" s="128">
        <f t="shared" si="11"/>
        <v>0</v>
      </c>
      <c r="H74" s="63"/>
      <c r="I74" s="63"/>
      <c r="J74" s="63"/>
      <c r="K74" s="63"/>
      <c r="L74" s="63"/>
    </row>
    <row r="75" spans="1:12" x14ac:dyDescent="0.25">
      <c r="A75" s="48">
        <v>3299</v>
      </c>
      <c r="B75" s="38" t="s">
        <v>179</v>
      </c>
      <c r="C75" s="75">
        <v>0</v>
      </c>
      <c r="D75" s="75">
        <v>96069</v>
      </c>
      <c r="E75" s="36">
        <v>9863.3799999999992</v>
      </c>
      <c r="F75" s="128">
        <v>0</v>
      </c>
      <c r="G75" s="128">
        <f t="shared" si="11"/>
        <v>10.266974778544586</v>
      </c>
      <c r="H75" s="63"/>
      <c r="I75" s="63"/>
      <c r="J75" s="63"/>
      <c r="K75" s="63"/>
      <c r="L75" s="63"/>
    </row>
    <row r="76" spans="1:12" x14ac:dyDescent="0.25">
      <c r="A76" s="132">
        <v>34</v>
      </c>
      <c r="B76" s="39" t="s">
        <v>70</v>
      </c>
      <c r="C76" s="76">
        <f>C77+C79</f>
        <v>9441.0400000000009</v>
      </c>
      <c r="D76" s="76">
        <f>D77+D79</f>
        <v>13469</v>
      </c>
      <c r="E76" s="76">
        <f>E77+E79</f>
        <v>12613.390000000001</v>
      </c>
      <c r="F76" s="126">
        <f t="shared" si="10"/>
        <v>133.60170066009678</v>
      </c>
      <c r="G76" s="126">
        <f t="shared" si="11"/>
        <v>93.647561066151923</v>
      </c>
      <c r="H76" s="63"/>
      <c r="I76" s="63"/>
      <c r="J76" s="63"/>
      <c r="K76" s="63"/>
      <c r="L76" s="63"/>
    </row>
    <row r="77" spans="1:12" x14ac:dyDescent="0.25">
      <c r="A77" s="132">
        <v>342</v>
      </c>
      <c r="B77" s="39" t="s">
        <v>184</v>
      </c>
      <c r="C77" s="76">
        <f>SUM(C78)</f>
        <v>3940.75</v>
      </c>
      <c r="D77" s="76">
        <f>SUM(D78)</f>
        <v>5700</v>
      </c>
      <c r="E77" s="76">
        <f>SUM(E78)</f>
        <v>3022.69</v>
      </c>
      <c r="F77" s="126">
        <f t="shared" si="10"/>
        <v>76.703419399860422</v>
      </c>
      <c r="G77" s="126">
        <f t="shared" si="11"/>
        <v>53.029649122807022</v>
      </c>
      <c r="H77" s="63"/>
      <c r="I77" s="63"/>
      <c r="J77" s="63"/>
      <c r="K77" s="63"/>
      <c r="L77" s="63"/>
    </row>
    <row r="78" spans="1:12" x14ac:dyDescent="0.25">
      <c r="A78" s="48">
        <v>3423</v>
      </c>
      <c r="B78" s="38" t="s">
        <v>184</v>
      </c>
      <c r="C78" s="75">
        <v>3940.75</v>
      </c>
      <c r="D78" s="75">
        <v>5700</v>
      </c>
      <c r="E78" s="36">
        <v>3022.69</v>
      </c>
      <c r="F78" s="128">
        <f t="shared" si="10"/>
        <v>76.703419399860422</v>
      </c>
      <c r="G78" s="128">
        <f t="shared" si="11"/>
        <v>53.029649122807022</v>
      </c>
      <c r="H78" s="63"/>
      <c r="I78" s="63"/>
      <c r="J78" s="63"/>
      <c r="K78" s="63"/>
      <c r="L78" s="63"/>
    </row>
    <row r="79" spans="1:12" x14ac:dyDescent="0.25">
      <c r="A79" s="132">
        <v>343</v>
      </c>
      <c r="B79" s="39" t="s">
        <v>185</v>
      </c>
      <c r="C79" s="76">
        <f>SUM(C80:C81)</f>
        <v>5500.29</v>
      </c>
      <c r="D79" s="76">
        <f>SUM(D80:D81)</f>
        <v>7769</v>
      </c>
      <c r="E79" s="76">
        <f>SUM(E80:E81)</f>
        <v>9590.7000000000007</v>
      </c>
      <c r="F79" s="126">
        <f t="shared" si="10"/>
        <v>174.36716973105055</v>
      </c>
      <c r="G79" s="126">
        <f t="shared" si="11"/>
        <v>123.44832024713605</v>
      </c>
      <c r="H79" s="63"/>
      <c r="I79" s="63"/>
      <c r="J79" s="63"/>
      <c r="K79" s="63"/>
      <c r="L79" s="63"/>
    </row>
    <row r="80" spans="1:12" x14ac:dyDescent="0.25">
      <c r="A80" s="48">
        <v>3431</v>
      </c>
      <c r="B80" s="38" t="s">
        <v>187</v>
      </c>
      <c r="C80" s="75">
        <v>4922.24</v>
      </c>
      <c r="D80" s="75">
        <v>6636</v>
      </c>
      <c r="E80" s="36">
        <v>2036.63</v>
      </c>
      <c r="F80" s="128">
        <f t="shared" si="10"/>
        <v>41.376080808737491</v>
      </c>
      <c r="G80" s="128">
        <f t="shared" si="11"/>
        <v>30.690626883664862</v>
      </c>
      <c r="H80" s="63"/>
      <c r="I80" s="63"/>
      <c r="J80" s="63"/>
      <c r="K80" s="63"/>
      <c r="L80" s="63"/>
    </row>
    <row r="81" spans="1:12" x14ac:dyDescent="0.25">
      <c r="A81" s="48">
        <v>3433</v>
      </c>
      <c r="B81" s="38" t="s">
        <v>186</v>
      </c>
      <c r="C81" s="75">
        <v>578.04999999999995</v>
      </c>
      <c r="D81" s="75">
        <v>1133</v>
      </c>
      <c r="E81" s="36">
        <v>7554.07</v>
      </c>
      <c r="F81" s="128">
        <f t="shared" si="10"/>
        <v>1306.8194792837992</v>
      </c>
      <c r="G81" s="128">
        <f t="shared" si="11"/>
        <v>666.73168578993818</v>
      </c>
      <c r="H81" s="63"/>
      <c r="I81" s="63"/>
      <c r="J81" s="63"/>
      <c r="K81" s="63"/>
      <c r="L81" s="63"/>
    </row>
    <row r="82" spans="1:12" x14ac:dyDescent="0.25">
      <c r="A82" s="132">
        <v>36</v>
      </c>
      <c r="B82" s="39" t="s">
        <v>90</v>
      </c>
      <c r="C82" s="76">
        <v>0</v>
      </c>
      <c r="D82" s="76">
        <v>0</v>
      </c>
      <c r="E82" s="61">
        <v>0</v>
      </c>
      <c r="F82" s="128">
        <v>0</v>
      </c>
      <c r="G82" s="128">
        <v>0</v>
      </c>
      <c r="H82" s="63"/>
      <c r="I82" s="63"/>
      <c r="J82" s="63"/>
      <c r="K82" s="63"/>
      <c r="L82" s="63"/>
    </row>
    <row r="83" spans="1:12" x14ac:dyDescent="0.25">
      <c r="A83" s="132">
        <v>37</v>
      </c>
      <c r="B83" s="39" t="s">
        <v>71</v>
      </c>
      <c r="C83" s="76">
        <f>SUM(C84)</f>
        <v>634.42000000000007</v>
      </c>
      <c r="D83" s="76">
        <f>SUM(D84)</f>
        <v>1991</v>
      </c>
      <c r="E83" s="76">
        <f>SUM(E84)</f>
        <v>1616.9</v>
      </c>
      <c r="F83" s="126">
        <f t="shared" si="10"/>
        <v>254.86270924624063</v>
      </c>
      <c r="G83" s="126">
        <f t="shared" si="11"/>
        <v>81.210447011551992</v>
      </c>
      <c r="H83" s="63"/>
      <c r="I83" s="63"/>
      <c r="J83" s="63"/>
      <c r="K83" s="63"/>
      <c r="L83" s="63"/>
    </row>
    <row r="84" spans="1:12" x14ac:dyDescent="0.25">
      <c r="A84" s="132">
        <v>372</v>
      </c>
      <c r="B84" s="39" t="s">
        <v>188</v>
      </c>
      <c r="C84" s="76">
        <f>SUM(C85:C86)</f>
        <v>634.42000000000007</v>
      </c>
      <c r="D84" s="76">
        <f>SUM(D85:D86)</f>
        <v>1991</v>
      </c>
      <c r="E84" s="76">
        <f>SUM(E85:E86)</f>
        <v>1616.9</v>
      </c>
      <c r="F84" s="126">
        <f t="shared" si="10"/>
        <v>254.86270924624063</v>
      </c>
      <c r="G84" s="126">
        <f t="shared" si="11"/>
        <v>81.210447011551992</v>
      </c>
      <c r="H84" s="63"/>
      <c r="I84" s="63"/>
      <c r="J84" s="63"/>
      <c r="K84" s="63"/>
      <c r="L84" s="63"/>
    </row>
    <row r="85" spans="1:12" x14ac:dyDescent="0.25">
      <c r="A85" s="48">
        <v>3721</v>
      </c>
      <c r="B85" s="38" t="s">
        <v>189</v>
      </c>
      <c r="C85" s="75">
        <v>570.70000000000005</v>
      </c>
      <c r="D85" s="75">
        <v>1327</v>
      </c>
      <c r="E85" s="36">
        <v>258.18</v>
      </c>
      <c r="F85" s="128">
        <f t="shared" si="10"/>
        <v>45.239179954441909</v>
      </c>
      <c r="G85" s="128">
        <f t="shared" si="11"/>
        <v>19.455915599095704</v>
      </c>
      <c r="H85" s="63"/>
      <c r="I85" s="63"/>
      <c r="J85" s="63"/>
      <c r="K85" s="63"/>
      <c r="L85" s="63"/>
    </row>
    <row r="86" spans="1:12" x14ac:dyDescent="0.25">
      <c r="A86" s="48">
        <v>3722</v>
      </c>
      <c r="B86" s="38" t="s">
        <v>190</v>
      </c>
      <c r="C86" s="75">
        <v>63.72</v>
      </c>
      <c r="D86" s="75">
        <v>664</v>
      </c>
      <c r="E86" s="36">
        <v>1358.72</v>
      </c>
      <c r="F86" s="128">
        <f t="shared" si="10"/>
        <v>2132.3289391086005</v>
      </c>
      <c r="G86" s="128">
        <f t="shared" si="11"/>
        <v>204.62650602409639</v>
      </c>
      <c r="H86" s="63"/>
      <c r="I86" s="63"/>
      <c r="J86" s="63"/>
      <c r="K86" s="63"/>
      <c r="L86" s="63"/>
    </row>
    <row r="87" spans="1:12" x14ac:dyDescent="0.25">
      <c r="A87" s="43">
        <v>4</v>
      </c>
      <c r="B87" s="44" t="s">
        <v>35</v>
      </c>
      <c r="C87" s="74">
        <f>C88+C99</f>
        <v>196468.36000000002</v>
      </c>
      <c r="D87" s="74">
        <f>D88+D99</f>
        <v>451427</v>
      </c>
      <c r="E87" s="74">
        <f>E88+E99</f>
        <v>0</v>
      </c>
      <c r="F87" s="126">
        <f t="shared" si="10"/>
        <v>0</v>
      </c>
      <c r="G87" s="126">
        <f t="shared" si="11"/>
        <v>0</v>
      </c>
      <c r="H87" s="63"/>
      <c r="I87" s="63"/>
      <c r="J87" s="63"/>
      <c r="K87" s="63"/>
      <c r="L87" s="63"/>
    </row>
    <row r="88" spans="1:12" x14ac:dyDescent="0.25">
      <c r="A88" s="130">
        <v>42</v>
      </c>
      <c r="B88" s="44" t="s">
        <v>72</v>
      </c>
      <c r="C88" s="74">
        <f>C89+C95+C97</f>
        <v>47189.85</v>
      </c>
      <c r="D88" s="74">
        <f>D89+D95+D97</f>
        <v>437070</v>
      </c>
      <c r="E88" s="74">
        <f>E89+E95+E97</f>
        <v>0</v>
      </c>
      <c r="F88" s="126">
        <f t="shared" si="10"/>
        <v>0</v>
      </c>
      <c r="G88" s="126">
        <f t="shared" si="11"/>
        <v>0</v>
      </c>
      <c r="H88" s="63"/>
      <c r="I88" s="63"/>
      <c r="J88" s="63"/>
      <c r="K88" s="63"/>
      <c r="L88" s="63"/>
    </row>
    <row r="89" spans="1:12" x14ac:dyDescent="0.25">
      <c r="A89" s="130">
        <v>422</v>
      </c>
      <c r="B89" s="44" t="s">
        <v>192</v>
      </c>
      <c r="C89" s="74">
        <f>SUM(C90:C94)</f>
        <v>20439.849999999999</v>
      </c>
      <c r="D89" s="74">
        <f>SUM(D90:D94)</f>
        <v>437070</v>
      </c>
      <c r="E89" s="74">
        <f>SUM(E90:E94)</f>
        <v>0</v>
      </c>
      <c r="F89" s="126">
        <f t="shared" si="10"/>
        <v>0</v>
      </c>
      <c r="G89" s="126">
        <f t="shared" si="11"/>
        <v>0</v>
      </c>
      <c r="H89" s="63"/>
      <c r="I89" s="63"/>
      <c r="J89" s="63"/>
      <c r="K89" s="63"/>
      <c r="L89" s="63"/>
    </row>
    <row r="90" spans="1:12" x14ac:dyDescent="0.25">
      <c r="A90" s="47">
        <v>4221</v>
      </c>
      <c r="B90" s="45" t="s">
        <v>193</v>
      </c>
      <c r="C90" s="71">
        <v>7518.75</v>
      </c>
      <c r="D90" s="71">
        <v>3000</v>
      </c>
      <c r="E90" s="36">
        <v>0</v>
      </c>
      <c r="F90" s="128">
        <f t="shared" ref="F90:F94" si="12">E90/C90*100</f>
        <v>0</v>
      </c>
      <c r="G90" s="128">
        <f t="shared" ref="G90:G94" si="13">E90/D90*100</f>
        <v>0</v>
      </c>
      <c r="H90" s="63"/>
      <c r="I90" s="63"/>
      <c r="J90" s="63"/>
      <c r="K90" s="63"/>
      <c r="L90" s="63"/>
    </row>
    <row r="91" spans="1:12" x14ac:dyDescent="0.25">
      <c r="A91" s="47">
        <v>4222</v>
      </c>
      <c r="B91" s="45" t="s">
        <v>194</v>
      </c>
      <c r="C91" s="71">
        <v>0</v>
      </c>
      <c r="D91" s="71">
        <v>0</v>
      </c>
      <c r="E91" s="36">
        <v>0</v>
      </c>
      <c r="F91" s="128">
        <v>0</v>
      </c>
      <c r="G91" s="128">
        <v>0</v>
      </c>
      <c r="H91" s="63"/>
      <c r="I91" s="63"/>
      <c r="J91" s="63"/>
      <c r="K91" s="63"/>
      <c r="L91" s="63"/>
    </row>
    <row r="92" spans="1:12" x14ac:dyDescent="0.25">
      <c r="A92" s="47">
        <v>4223</v>
      </c>
      <c r="B92" s="45" t="s">
        <v>195</v>
      </c>
      <c r="C92" s="71">
        <v>1098.75</v>
      </c>
      <c r="D92" s="71">
        <v>318182.14</v>
      </c>
      <c r="E92" s="36">
        <v>0</v>
      </c>
      <c r="F92" s="128">
        <v>0</v>
      </c>
      <c r="G92" s="128">
        <f t="shared" si="13"/>
        <v>0</v>
      </c>
      <c r="H92" s="63"/>
      <c r="I92" s="63"/>
      <c r="J92" s="63"/>
      <c r="K92" s="63"/>
      <c r="L92" s="63"/>
    </row>
    <row r="93" spans="1:12" x14ac:dyDescent="0.25">
      <c r="A93" s="47">
        <v>4224</v>
      </c>
      <c r="B93" s="45" t="s">
        <v>196</v>
      </c>
      <c r="C93" s="71">
        <v>5462.5</v>
      </c>
      <c r="D93" s="71">
        <v>12100</v>
      </c>
      <c r="E93" s="36">
        <v>0</v>
      </c>
      <c r="F93" s="128">
        <f t="shared" si="12"/>
        <v>0</v>
      </c>
      <c r="G93" s="128">
        <f t="shared" si="13"/>
        <v>0</v>
      </c>
      <c r="H93" s="63"/>
      <c r="I93" s="63"/>
      <c r="J93" s="63"/>
      <c r="K93" s="63"/>
      <c r="L93" s="63"/>
    </row>
    <row r="94" spans="1:12" x14ac:dyDescent="0.25">
      <c r="A94" s="47">
        <v>4227</v>
      </c>
      <c r="B94" s="45" t="s">
        <v>197</v>
      </c>
      <c r="C94" s="71">
        <v>6359.85</v>
      </c>
      <c r="D94" s="71">
        <v>103787.86</v>
      </c>
      <c r="E94" s="36">
        <v>0</v>
      </c>
      <c r="F94" s="128">
        <f t="shared" si="12"/>
        <v>0</v>
      </c>
      <c r="G94" s="128">
        <f t="shared" si="13"/>
        <v>0</v>
      </c>
      <c r="H94" s="63"/>
      <c r="I94" s="63"/>
      <c r="J94" s="63"/>
      <c r="K94" s="63"/>
      <c r="L94" s="63"/>
    </row>
    <row r="95" spans="1:12" x14ac:dyDescent="0.25">
      <c r="A95" s="130">
        <v>426</v>
      </c>
      <c r="B95" s="44" t="s">
        <v>200</v>
      </c>
      <c r="C95" s="74">
        <v>0</v>
      </c>
      <c r="D95" s="74">
        <f>SUM(D96)</f>
        <v>0</v>
      </c>
      <c r="E95" s="74">
        <f>SUM(E96)</f>
        <v>0</v>
      </c>
      <c r="F95" s="126">
        <v>0</v>
      </c>
      <c r="G95" s="126">
        <v>0</v>
      </c>
      <c r="H95" s="63"/>
      <c r="I95" s="63"/>
      <c r="J95" s="63"/>
      <c r="K95" s="63"/>
      <c r="L95" s="63"/>
    </row>
    <row r="96" spans="1:12" x14ac:dyDescent="0.25">
      <c r="A96" s="47">
        <v>4262</v>
      </c>
      <c r="B96" s="45" t="s">
        <v>201</v>
      </c>
      <c r="C96" s="71">
        <v>0</v>
      </c>
      <c r="D96" s="71">
        <v>0</v>
      </c>
      <c r="E96" s="36">
        <v>0</v>
      </c>
      <c r="F96" s="128">
        <v>0</v>
      </c>
      <c r="G96" s="128">
        <v>0</v>
      </c>
      <c r="H96" s="63"/>
      <c r="I96" s="63"/>
      <c r="J96" s="63"/>
      <c r="K96" s="63"/>
      <c r="L96" s="63"/>
    </row>
    <row r="97" spans="1:12" x14ac:dyDescent="0.25">
      <c r="A97" s="130">
        <v>423</v>
      </c>
      <c r="B97" s="44" t="s">
        <v>198</v>
      </c>
      <c r="C97" s="74">
        <f>SUM(C98)</f>
        <v>26750</v>
      </c>
      <c r="D97" s="74">
        <f>SUM(D98)</f>
        <v>0</v>
      </c>
      <c r="E97" s="74">
        <f>SUM(E98)</f>
        <v>0</v>
      </c>
      <c r="F97" s="126">
        <v>0</v>
      </c>
      <c r="G97" s="126">
        <v>0</v>
      </c>
      <c r="H97" s="63"/>
      <c r="I97" s="63"/>
      <c r="J97" s="63"/>
      <c r="K97" s="63"/>
      <c r="L97" s="63"/>
    </row>
    <row r="98" spans="1:12" x14ac:dyDescent="0.25">
      <c r="A98" s="47">
        <v>4231</v>
      </c>
      <c r="B98" s="45" t="s">
        <v>199</v>
      </c>
      <c r="C98" s="71">
        <v>26750</v>
      </c>
      <c r="D98" s="71">
        <v>0</v>
      </c>
      <c r="E98" s="36">
        <v>0</v>
      </c>
      <c r="F98" s="126">
        <v>0</v>
      </c>
      <c r="G98" s="126">
        <v>0</v>
      </c>
      <c r="H98" s="63"/>
      <c r="I98" s="63"/>
      <c r="J98" s="63"/>
      <c r="K98" s="63"/>
      <c r="L98" s="63"/>
    </row>
    <row r="99" spans="1:12" x14ac:dyDescent="0.25">
      <c r="A99" s="130">
        <v>45</v>
      </c>
      <c r="B99" s="39" t="s">
        <v>73</v>
      </c>
      <c r="C99" s="76">
        <f>SUM(C100)</f>
        <v>149278.51</v>
      </c>
      <c r="D99" s="76">
        <f>SUM(D100)</f>
        <v>14357</v>
      </c>
      <c r="E99" s="76">
        <f>SUM(E100)</f>
        <v>0</v>
      </c>
      <c r="F99" s="126">
        <f t="shared" si="10"/>
        <v>0</v>
      </c>
      <c r="G99" s="126">
        <f t="shared" si="11"/>
        <v>0</v>
      </c>
      <c r="H99" s="63"/>
      <c r="I99" s="63"/>
      <c r="J99" s="63"/>
      <c r="K99" s="63"/>
      <c r="L99" s="63"/>
    </row>
    <row r="100" spans="1:12" x14ac:dyDescent="0.25">
      <c r="A100" s="130">
        <v>451</v>
      </c>
      <c r="B100" s="39" t="s">
        <v>191</v>
      </c>
      <c r="C100" s="76">
        <f>SUM(C101:C102)</f>
        <v>149278.51</v>
      </c>
      <c r="D100" s="76">
        <f>SUM(D101:D102)</f>
        <v>14357</v>
      </c>
      <c r="E100" s="76">
        <f>SUM(E101:E102)</f>
        <v>0</v>
      </c>
      <c r="F100" s="126">
        <f t="shared" si="10"/>
        <v>0</v>
      </c>
      <c r="G100" s="126">
        <f t="shared" si="11"/>
        <v>0</v>
      </c>
      <c r="H100" s="63"/>
      <c r="I100" s="63"/>
      <c r="J100" s="63"/>
      <c r="K100" s="63"/>
      <c r="L100" s="63"/>
    </row>
    <row r="101" spans="1:12" x14ac:dyDescent="0.25">
      <c r="A101" s="47">
        <v>4511</v>
      </c>
      <c r="B101" s="38" t="s">
        <v>191</v>
      </c>
      <c r="C101" s="75">
        <v>149278.51</v>
      </c>
      <c r="D101" s="75">
        <v>9357</v>
      </c>
      <c r="E101" s="36">
        <v>0</v>
      </c>
      <c r="F101" s="128">
        <f t="shared" si="10"/>
        <v>0</v>
      </c>
      <c r="G101" s="128">
        <f t="shared" si="11"/>
        <v>0</v>
      </c>
      <c r="H101" s="63"/>
      <c r="I101" s="63"/>
      <c r="J101" s="63"/>
      <c r="K101" s="63"/>
      <c r="L101" s="63"/>
    </row>
    <row r="102" spans="1:12" x14ac:dyDescent="0.25">
      <c r="A102" s="47">
        <v>4521</v>
      </c>
      <c r="B102" s="38" t="s">
        <v>207</v>
      </c>
      <c r="C102" s="75">
        <v>0</v>
      </c>
      <c r="D102" s="75">
        <v>5000</v>
      </c>
      <c r="E102" s="36">
        <v>0</v>
      </c>
      <c r="F102" s="128">
        <v>0</v>
      </c>
      <c r="G102" s="128">
        <f t="shared" ref="G102" si="14">E102/D102*100</f>
        <v>0</v>
      </c>
      <c r="H102" s="63"/>
      <c r="I102" s="63"/>
      <c r="J102" s="63"/>
      <c r="K102" s="63"/>
      <c r="L102" s="63"/>
    </row>
    <row r="103" spans="1:12" x14ac:dyDescent="0.25">
      <c r="A103" s="35">
        <v>5</v>
      </c>
      <c r="B103" s="39" t="s">
        <v>57</v>
      </c>
      <c r="C103" s="76">
        <f>SUM(C104)</f>
        <v>35776.92</v>
      </c>
      <c r="D103" s="76">
        <v>72000</v>
      </c>
      <c r="E103" s="61">
        <f>SUM(E104)</f>
        <v>35776.92</v>
      </c>
      <c r="F103" s="126">
        <f t="shared" si="10"/>
        <v>100</v>
      </c>
      <c r="G103" s="126">
        <f t="shared" si="11"/>
        <v>49.690166666666663</v>
      </c>
      <c r="H103" s="63"/>
      <c r="I103" s="63"/>
      <c r="J103" s="63"/>
      <c r="K103" s="63"/>
      <c r="L103" s="63"/>
    </row>
    <row r="104" spans="1:12" x14ac:dyDescent="0.25">
      <c r="A104" s="47">
        <v>54</v>
      </c>
      <c r="B104" s="38" t="s">
        <v>74</v>
      </c>
      <c r="C104" s="75">
        <v>35776.92</v>
      </c>
      <c r="D104" s="75">
        <v>72000</v>
      </c>
      <c r="E104" s="36">
        <v>35776.92</v>
      </c>
      <c r="F104" s="128">
        <f t="shared" si="10"/>
        <v>100</v>
      </c>
      <c r="G104" s="128">
        <f t="shared" si="11"/>
        <v>49.690166666666663</v>
      </c>
    </row>
    <row r="107" spans="1:12" ht="15.6" customHeight="1" x14ac:dyDescent="0.25">
      <c r="A107" s="174" t="s">
        <v>36</v>
      </c>
      <c r="B107" s="174"/>
      <c r="C107" s="174"/>
      <c r="D107" s="174"/>
      <c r="E107" s="174"/>
    </row>
    <row r="108" spans="1:12" ht="18.75" x14ac:dyDescent="0.25">
      <c r="A108" s="25"/>
      <c r="B108" s="25"/>
      <c r="C108" s="25"/>
      <c r="D108" s="25"/>
      <c r="E108" s="25"/>
      <c r="F108" s="25"/>
    </row>
    <row r="109" spans="1:12" ht="25.5" x14ac:dyDescent="0.25">
      <c r="A109" s="30" t="s">
        <v>39</v>
      </c>
      <c r="B109" s="31" t="s">
        <v>21</v>
      </c>
      <c r="C109" s="32" t="s">
        <v>204</v>
      </c>
      <c r="D109" s="32" t="s">
        <v>210</v>
      </c>
      <c r="E109" s="30" t="s">
        <v>203</v>
      </c>
      <c r="F109" s="127" t="s">
        <v>137</v>
      </c>
      <c r="G109" s="127" t="s">
        <v>138</v>
      </c>
    </row>
    <row r="110" spans="1:12" s="34" customFormat="1" ht="11.25" x14ac:dyDescent="0.2">
      <c r="A110" s="33">
        <v>1</v>
      </c>
      <c r="B110" s="33">
        <v>2</v>
      </c>
      <c r="C110" s="33">
        <v>3</v>
      </c>
      <c r="D110" s="33">
        <v>4</v>
      </c>
      <c r="E110" s="33">
        <v>5</v>
      </c>
      <c r="F110" s="123">
        <v>6</v>
      </c>
      <c r="G110" s="123">
        <v>7</v>
      </c>
    </row>
    <row r="111" spans="1:12" x14ac:dyDescent="0.25">
      <c r="A111" s="35"/>
      <c r="B111" s="35" t="s">
        <v>24</v>
      </c>
      <c r="C111" s="74">
        <f>C112+C115+C117+C119+C122</f>
        <v>1599336</v>
      </c>
      <c r="D111" s="74">
        <f>D112+D115+D117+D119+D122</f>
        <v>4603219</v>
      </c>
      <c r="E111" s="61">
        <f>E112+E115+E117+E119+E122</f>
        <v>2047470.77</v>
      </c>
      <c r="F111" s="125">
        <f>E111/C111*100</f>
        <v>128.02005144635024</v>
      </c>
      <c r="G111" s="125">
        <f>E111/D111*100</f>
        <v>44.479108423909445</v>
      </c>
    </row>
    <row r="112" spans="1:12" x14ac:dyDescent="0.25">
      <c r="A112" s="35">
        <v>1</v>
      </c>
      <c r="B112" s="35" t="s">
        <v>40</v>
      </c>
      <c r="C112" s="74">
        <f>SUM(C113:C114)</f>
        <v>505131</v>
      </c>
      <c r="D112" s="74">
        <f>SUM(D113:D114)</f>
        <v>1750656</v>
      </c>
      <c r="E112" s="61">
        <f>SUM(E113:E114)</f>
        <v>855656.51</v>
      </c>
      <c r="F112" s="125">
        <f t="shared" ref="F112:F123" si="15">E112/C112*100</f>
        <v>169.3929911250745</v>
      </c>
      <c r="G112" s="125">
        <f t="shared" ref="G112:G121" si="16">E112/D112*100</f>
        <v>48.87633607059297</v>
      </c>
    </row>
    <row r="113" spans="1:10" x14ac:dyDescent="0.25">
      <c r="A113" s="47">
        <v>11</v>
      </c>
      <c r="B113" s="37" t="s">
        <v>40</v>
      </c>
      <c r="C113" s="71">
        <v>69273</v>
      </c>
      <c r="D113" s="71">
        <v>541511</v>
      </c>
      <c r="E113" s="36">
        <v>226848.99</v>
      </c>
      <c r="F113" s="120">
        <f t="shared" si="15"/>
        <v>327.47100601966133</v>
      </c>
      <c r="G113" s="120">
        <f t="shared" si="16"/>
        <v>41.891852612412308</v>
      </c>
      <c r="H113" s="63"/>
    </row>
    <row r="114" spans="1:10" x14ac:dyDescent="0.25">
      <c r="A114" s="48">
        <v>15</v>
      </c>
      <c r="B114" s="37" t="s">
        <v>78</v>
      </c>
      <c r="C114" s="71">
        <v>435858</v>
      </c>
      <c r="D114" s="71">
        <v>1209145</v>
      </c>
      <c r="E114" s="36">
        <v>628807.52</v>
      </c>
      <c r="F114" s="120">
        <f t="shared" si="15"/>
        <v>144.26889491531648</v>
      </c>
      <c r="G114" s="120">
        <f t="shared" si="16"/>
        <v>52.004310483854297</v>
      </c>
      <c r="I114" s="63"/>
    </row>
    <row r="115" spans="1:10" x14ac:dyDescent="0.25">
      <c r="A115" s="39">
        <v>3</v>
      </c>
      <c r="B115" s="35" t="s">
        <v>63</v>
      </c>
      <c r="C115" s="74">
        <v>22255</v>
      </c>
      <c r="D115" s="74">
        <f>SUM(D116)</f>
        <v>90632</v>
      </c>
      <c r="E115" s="61">
        <f>SUM(E116)</f>
        <v>30170.98</v>
      </c>
      <c r="F115" s="125">
        <f t="shared" si="15"/>
        <v>135.56944506852392</v>
      </c>
      <c r="G115" s="125">
        <f t="shared" si="16"/>
        <v>33.289544531732723</v>
      </c>
    </row>
    <row r="116" spans="1:10" x14ac:dyDescent="0.25">
      <c r="A116" s="48">
        <v>31</v>
      </c>
      <c r="B116" s="40" t="s">
        <v>41</v>
      </c>
      <c r="C116" s="72">
        <v>22255</v>
      </c>
      <c r="D116" s="72">
        <v>90632</v>
      </c>
      <c r="E116" s="36">
        <v>30170.98</v>
      </c>
      <c r="F116" s="120">
        <f t="shared" si="15"/>
        <v>135.56944506852392</v>
      </c>
      <c r="G116" s="120">
        <f t="shared" si="16"/>
        <v>33.289544531732723</v>
      </c>
    </row>
    <row r="117" spans="1:10" x14ac:dyDescent="0.25">
      <c r="A117" s="39">
        <v>4</v>
      </c>
      <c r="B117" s="35" t="s">
        <v>64</v>
      </c>
      <c r="C117" s="74">
        <f>SUM(C118)</f>
        <v>1037902</v>
      </c>
      <c r="D117" s="74">
        <f>SUM(D118)</f>
        <v>2460957</v>
      </c>
      <c r="E117" s="61">
        <f>SUM(E118)</f>
        <v>1115662.79</v>
      </c>
      <c r="F117" s="125">
        <f t="shared" si="15"/>
        <v>107.49211293551799</v>
      </c>
      <c r="G117" s="125">
        <f t="shared" si="16"/>
        <v>45.334509704964368</v>
      </c>
    </row>
    <row r="118" spans="1:10" x14ac:dyDescent="0.25">
      <c r="A118" s="48">
        <v>43</v>
      </c>
      <c r="B118" s="40" t="s">
        <v>62</v>
      </c>
      <c r="C118" s="72">
        <v>1037902</v>
      </c>
      <c r="D118" s="72">
        <v>2460957</v>
      </c>
      <c r="E118" s="36">
        <v>1115662.79</v>
      </c>
      <c r="F118" s="120">
        <f t="shared" si="15"/>
        <v>107.49211293551799</v>
      </c>
      <c r="G118" s="120">
        <f t="shared" si="16"/>
        <v>45.334509704964368</v>
      </c>
    </row>
    <row r="119" spans="1:10" x14ac:dyDescent="0.25">
      <c r="A119" s="39">
        <v>5</v>
      </c>
      <c r="B119" s="64" t="s">
        <v>75</v>
      </c>
      <c r="C119" s="77">
        <f>SUM(C120:C121)</f>
        <v>6698</v>
      </c>
      <c r="D119" s="77">
        <f>SUM(D120:D121)</f>
        <v>300974</v>
      </c>
      <c r="E119" s="61">
        <f>SUM(E120:E121)</f>
        <v>43202.7</v>
      </c>
      <c r="F119" s="125">
        <f t="shared" si="15"/>
        <v>645.0089578978799</v>
      </c>
      <c r="G119" s="125">
        <f t="shared" si="16"/>
        <v>14.354296384405297</v>
      </c>
    </row>
    <row r="120" spans="1:10" x14ac:dyDescent="0.25">
      <c r="A120" s="48">
        <v>52</v>
      </c>
      <c r="B120" s="40" t="s">
        <v>76</v>
      </c>
      <c r="C120" s="72">
        <v>0</v>
      </c>
      <c r="D120" s="72">
        <v>228985</v>
      </c>
      <c r="E120" s="36">
        <v>35235.699999999997</v>
      </c>
      <c r="F120" s="120">
        <v>0</v>
      </c>
      <c r="G120" s="120">
        <f t="shared" si="16"/>
        <v>15.38777649190995</v>
      </c>
      <c r="H120" s="63"/>
    </row>
    <row r="121" spans="1:10" x14ac:dyDescent="0.25">
      <c r="A121" s="48">
        <v>57</v>
      </c>
      <c r="B121" s="40" t="s">
        <v>77</v>
      </c>
      <c r="C121" s="72">
        <v>6698</v>
      </c>
      <c r="D121" s="72">
        <v>71989</v>
      </c>
      <c r="E121" s="36">
        <v>7967</v>
      </c>
      <c r="F121" s="120">
        <f t="shared" si="15"/>
        <v>118.94595401612422</v>
      </c>
      <c r="G121" s="120">
        <f t="shared" si="16"/>
        <v>11.066968564641821</v>
      </c>
    </row>
    <row r="122" spans="1:10" x14ac:dyDescent="0.25">
      <c r="A122" s="39">
        <v>6</v>
      </c>
      <c r="B122" s="64" t="s">
        <v>92</v>
      </c>
      <c r="C122" s="77">
        <f>SUM(C123:C124)</f>
        <v>27350</v>
      </c>
      <c r="D122" s="77">
        <f>SUM(D123:D124)</f>
        <v>0</v>
      </c>
      <c r="E122" s="36">
        <f>SUM(E123:E124)</f>
        <v>2777.79</v>
      </c>
      <c r="F122" s="125">
        <f t="shared" si="15"/>
        <v>10.156453382084095</v>
      </c>
      <c r="G122" s="125">
        <v>0</v>
      </c>
    </row>
    <row r="123" spans="1:10" x14ac:dyDescent="0.25">
      <c r="A123" s="48">
        <v>61</v>
      </c>
      <c r="B123" s="40" t="s">
        <v>91</v>
      </c>
      <c r="C123" s="72">
        <v>600</v>
      </c>
      <c r="D123" s="72">
        <v>0</v>
      </c>
      <c r="E123" s="36">
        <v>2777.79</v>
      </c>
      <c r="F123" s="120">
        <f t="shared" si="15"/>
        <v>462.96499999999997</v>
      </c>
      <c r="G123" s="120">
        <v>0</v>
      </c>
    </row>
    <row r="124" spans="1:10" x14ac:dyDescent="0.25">
      <c r="A124" s="48">
        <v>62</v>
      </c>
      <c r="B124" s="40" t="s">
        <v>93</v>
      </c>
      <c r="C124" s="72">
        <v>26750</v>
      </c>
      <c r="D124" s="72">
        <v>0</v>
      </c>
      <c r="E124" s="36">
        <v>0</v>
      </c>
      <c r="F124" s="120">
        <v>0</v>
      </c>
      <c r="G124" s="120">
        <v>0</v>
      </c>
    </row>
    <row r="126" spans="1:10" ht="25.5" x14ac:dyDescent="0.25">
      <c r="A126" s="30" t="s">
        <v>39</v>
      </c>
      <c r="B126" s="31" t="s">
        <v>21</v>
      </c>
      <c r="C126" s="32" t="s">
        <v>204</v>
      </c>
      <c r="D126" s="32" t="s">
        <v>210</v>
      </c>
      <c r="E126" s="30" t="s">
        <v>203</v>
      </c>
      <c r="F126" s="127" t="s">
        <v>137</v>
      </c>
      <c r="G126" s="127" t="s">
        <v>138</v>
      </c>
    </row>
    <row r="127" spans="1:10" s="34" customFormat="1" ht="11.25" x14ac:dyDescent="0.2">
      <c r="A127" s="33">
        <v>1</v>
      </c>
      <c r="B127" s="33">
        <v>2</v>
      </c>
      <c r="C127" s="33">
        <v>3</v>
      </c>
      <c r="D127" s="33">
        <v>4</v>
      </c>
      <c r="E127" s="33">
        <v>5</v>
      </c>
      <c r="F127" s="123">
        <v>6</v>
      </c>
      <c r="G127" s="123">
        <v>7</v>
      </c>
    </row>
    <row r="128" spans="1:10" x14ac:dyDescent="0.25">
      <c r="A128" s="35"/>
      <c r="B128" s="35" t="s">
        <v>31</v>
      </c>
      <c r="C128" s="74">
        <f>C129+C142+C146+C154+C165</f>
        <v>1925465</v>
      </c>
      <c r="D128" s="74">
        <f>D129+D142+D146+D154+D165</f>
        <v>4603219</v>
      </c>
      <c r="E128" s="61">
        <f>E129+E142+E146+E154+E165</f>
        <v>2103121.14</v>
      </c>
      <c r="F128" s="126">
        <f>E128/C128*100</f>
        <v>109.22666161161069</v>
      </c>
      <c r="G128" s="126">
        <f>E128/D128*100</f>
        <v>45.6880530776398</v>
      </c>
      <c r="H128" s="63"/>
      <c r="I128" s="63"/>
      <c r="J128" s="63"/>
    </row>
    <row r="129" spans="1:10" x14ac:dyDescent="0.25">
      <c r="A129" s="35">
        <v>1</v>
      </c>
      <c r="B129" s="35" t="s">
        <v>37</v>
      </c>
      <c r="C129" s="74">
        <f>C130+C137</f>
        <v>505131</v>
      </c>
      <c r="D129" s="74">
        <f>D130+D137</f>
        <v>1750656</v>
      </c>
      <c r="E129" s="61">
        <f>E130+E137</f>
        <v>855656.51</v>
      </c>
      <c r="F129" s="126">
        <f t="shared" ref="F129:F162" si="17">E129/C129*100</f>
        <v>169.3929911250745</v>
      </c>
      <c r="G129" s="126">
        <f t="shared" ref="G129:G162" si="18">E129/D129*100</f>
        <v>48.87633607059297</v>
      </c>
      <c r="H129" s="63"/>
      <c r="I129" s="63"/>
      <c r="J129" s="63"/>
    </row>
    <row r="130" spans="1:10" x14ac:dyDescent="0.25">
      <c r="A130" s="47"/>
      <c r="B130" s="35" t="s">
        <v>38</v>
      </c>
      <c r="C130" s="74">
        <f>SUM(C131:C136)</f>
        <v>52022</v>
      </c>
      <c r="D130" s="74">
        <f>SUM(D131:D136)</f>
        <v>541511</v>
      </c>
      <c r="E130" s="61">
        <f>SUM(E131:E136)</f>
        <v>226848.99</v>
      </c>
      <c r="F130" s="126">
        <f t="shared" si="17"/>
        <v>436.06356925915958</v>
      </c>
      <c r="G130" s="126">
        <f t="shared" si="18"/>
        <v>41.891852612412308</v>
      </c>
      <c r="H130" s="63"/>
      <c r="I130" s="63"/>
      <c r="J130" s="63"/>
    </row>
    <row r="131" spans="1:10" x14ac:dyDescent="0.25">
      <c r="A131" s="48">
        <v>31</v>
      </c>
      <c r="B131" s="38" t="s">
        <v>33</v>
      </c>
      <c r="C131" s="75">
        <v>8385</v>
      </c>
      <c r="D131" s="75">
        <v>330183</v>
      </c>
      <c r="E131" s="36">
        <v>175000</v>
      </c>
      <c r="F131" s="128">
        <f t="shared" si="17"/>
        <v>2087.0602265951102</v>
      </c>
      <c r="G131" s="128">
        <f t="shared" si="18"/>
        <v>53.00091161567979</v>
      </c>
      <c r="H131" s="63"/>
      <c r="I131" s="63"/>
      <c r="J131" s="63"/>
    </row>
    <row r="132" spans="1:10" x14ac:dyDescent="0.25">
      <c r="A132" s="48">
        <v>32</v>
      </c>
      <c r="B132" s="38" t="s">
        <v>34</v>
      </c>
      <c r="C132" s="75">
        <v>3919</v>
      </c>
      <c r="D132" s="75">
        <v>21643</v>
      </c>
      <c r="E132" s="36">
        <v>13049.38</v>
      </c>
      <c r="F132" s="128">
        <f t="shared" si="17"/>
        <v>332.97729012503186</v>
      </c>
      <c r="G132" s="128">
        <f t="shared" si="18"/>
        <v>60.293767037841327</v>
      </c>
      <c r="H132" s="63"/>
      <c r="I132" s="63"/>
      <c r="J132" s="63"/>
    </row>
    <row r="133" spans="1:10" x14ac:dyDescent="0.25">
      <c r="A133" s="48">
        <v>34</v>
      </c>
      <c r="B133" s="38" t="s">
        <v>70</v>
      </c>
      <c r="C133" s="75">
        <v>3941</v>
      </c>
      <c r="D133" s="75">
        <v>5700</v>
      </c>
      <c r="E133" s="36">
        <v>3022.69</v>
      </c>
      <c r="F133" s="128">
        <f t="shared" si="17"/>
        <v>76.698553666582086</v>
      </c>
      <c r="G133" s="128">
        <f t="shared" si="18"/>
        <v>53.029649122807022</v>
      </c>
      <c r="H133" s="63"/>
      <c r="I133" s="63"/>
      <c r="J133" s="63"/>
    </row>
    <row r="134" spans="1:10" x14ac:dyDescent="0.25">
      <c r="A134" s="48">
        <v>42</v>
      </c>
      <c r="B134" s="38" t="s">
        <v>80</v>
      </c>
      <c r="C134" s="75">
        <v>0</v>
      </c>
      <c r="D134" s="75">
        <v>111985</v>
      </c>
      <c r="E134" s="36">
        <v>0</v>
      </c>
      <c r="F134" s="128">
        <v>0</v>
      </c>
      <c r="G134" s="128">
        <f t="shared" si="18"/>
        <v>0</v>
      </c>
      <c r="H134" s="63"/>
      <c r="I134" s="63"/>
      <c r="J134" s="63"/>
    </row>
    <row r="135" spans="1:10" x14ac:dyDescent="0.25">
      <c r="A135" s="48">
        <v>45</v>
      </c>
      <c r="B135" s="38" t="s">
        <v>73</v>
      </c>
      <c r="C135" s="75">
        <v>0</v>
      </c>
      <c r="D135" s="75">
        <v>0</v>
      </c>
      <c r="E135" s="36">
        <v>0</v>
      </c>
      <c r="F135" s="128">
        <v>0</v>
      </c>
      <c r="G135" s="128">
        <v>0</v>
      </c>
      <c r="H135" s="63"/>
      <c r="I135" s="63"/>
      <c r="J135" s="63"/>
    </row>
    <row r="136" spans="1:10" x14ac:dyDescent="0.25">
      <c r="A136" s="48">
        <v>54</v>
      </c>
      <c r="B136" s="38" t="s">
        <v>74</v>
      </c>
      <c r="C136" s="75">
        <v>35777</v>
      </c>
      <c r="D136" s="75">
        <v>72000</v>
      </c>
      <c r="E136" s="36">
        <v>35776.92</v>
      </c>
      <c r="F136" s="128">
        <f t="shared" si="17"/>
        <v>99.999776392654496</v>
      </c>
      <c r="G136" s="128">
        <f t="shared" si="18"/>
        <v>49.690166666666663</v>
      </c>
      <c r="H136" s="63"/>
      <c r="I136" s="63"/>
      <c r="J136" s="63"/>
    </row>
    <row r="137" spans="1:10" x14ac:dyDescent="0.25">
      <c r="A137" s="48"/>
      <c r="B137" s="39" t="s">
        <v>79</v>
      </c>
      <c r="C137" s="76">
        <f>SUM(C138:C141)</f>
        <v>453109</v>
      </c>
      <c r="D137" s="76">
        <f>SUM(D138:D141)</f>
        <v>1209145</v>
      </c>
      <c r="E137" s="61">
        <f>SUM(E138:E141)</f>
        <v>628807.52</v>
      </c>
      <c r="F137" s="126">
        <f t="shared" si="17"/>
        <v>138.77621499462603</v>
      </c>
      <c r="G137" s="126">
        <f t="shared" si="18"/>
        <v>52.004310483854297</v>
      </c>
      <c r="H137" s="63"/>
      <c r="I137" s="63"/>
      <c r="J137" s="63"/>
    </row>
    <row r="138" spans="1:10" x14ac:dyDescent="0.25">
      <c r="A138" s="48">
        <v>31</v>
      </c>
      <c r="B138" s="38" t="s">
        <v>33</v>
      </c>
      <c r="C138" s="75">
        <v>433406</v>
      </c>
      <c r="D138" s="75">
        <v>961780</v>
      </c>
      <c r="E138" s="36">
        <v>619440.02</v>
      </c>
      <c r="F138" s="128">
        <f t="shared" si="17"/>
        <v>142.92372971301737</v>
      </c>
      <c r="G138" s="128">
        <f t="shared" si="18"/>
        <v>64.405583397450556</v>
      </c>
      <c r="H138" s="63"/>
      <c r="I138" s="63"/>
      <c r="J138" s="63"/>
    </row>
    <row r="139" spans="1:10" x14ac:dyDescent="0.25">
      <c r="A139" s="48">
        <v>32</v>
      </c>
      <c r="B139" s="38" t="s">
        <v>34</v>
      </c>
      <c r="C139" s="75">
        <v>2452</v>
      </c>
      <c r="D139" s="75">
        <v>19908</v>
      </c>
      <c r="E139" s="36">
        <v>9367.5</v>
      </c>
      <c r="F139" s="128">
        <f t="shared" si="17"/>
        <v>382.03507340946163</v>
      </c>
      <c r="G139" s="128">
        <f t="shared" si="18"/>
        <v>47.053948161543097</v>
      </c>
      <c r="H139" s="63"/>
      <c r="I139" s="63"/>
      <c r="J139" s="63"/>
    </row>
    <row r="140" spans="1:10" x14ac:dyDescent="0.25">
      <c r="A140" s="48">
        <v>42</v>
      </c>
      <c r="B140" s="38" t="s">
        <v>80</v>
      </c>
      <c r="C140" s="75">
        <v>17251</v>
      </c>
      <c r="D140" s="75">
        <v>213100</v>
      </c>
      <c r="E140" s="36">
        <v>0</v>
      </c>
      <c r="F140" s="128">
        <f t="shared" si="17"/>
        <v>0</v>
      </c>
      <c r="G140" s="128">
        <f t="shared" si="18"/>
        <v>0</v>
      </c>
      <c r="H140" s="63"/>
      <c r="I140" s="63"/>
      <c r="J140" s="63"/>
    </row>
    <row r="141" spans="1:10" x14ac:dyDescent="0.25">
      <c r="A141" s="48">
        <v>45</v>
      </c>
      <c r="B141" s="38" t="s">
        <v>73</v>
      </c>
      <c r="C141" s="75">
        <v>0</v>
      </c>
      <c r="D141" s="75">
        <v>14357</v>
      </c>
      <c r="E141" s="36">
        <v>0</v>
      </c>
      <c r="F141" s="128">
        <v>0</v>
      </c>
      <c r="G141" s="128">
        <f t="shared" si="18"/>
        <v>0</v>
      </c>
      <c r="H141" s="63"/>
      <c r="I141" s="63"/>
      <c r="J141" s="63"/>
    </row>
    <row r="142" spans="1:10" x14ac:dyDescent="0.25">
      <c r="A142" s="39">
        <v>3</v>
      </c>
      <c r="B142" s="35" t="s">
        <v>41</v>
      </c>
      <c r="C142" s="74">
        <f>SUM(C143)</f>
        <v>22255</v>
      </c>
      <c r="D142" s="74">
        <f>SUM(D143)</f>
        <v>90632</v>
      </c>
      <c r="E142" s="61">
        <f>SUM(E143)</f>
        <v>23555.98</v>
      </c>
      <c r="F142" s="126">
        <f t="shared" si="17"/>
        <v>105.84578746349136</v>
      </c>
      <c r="G142" s="126">
        <f t="shared" si="18"/>
        <v>25.990797952158179</v>
      </c>
      <c r="H142" s="63"/>
      <c r="I142" s="63"/>
      <c r="J142" s="63"/>
    </row>
    <row r="143" spans="1:10" x14ac:dyDescent="0.25">
      <c r="A143" s="48"/>
      <c r="B143" s="64" t="s">
        <v>81</v>
      </c>
      <c r="C143" s="77">
        <f>SUM(C144)</f>
        <v>22255</v>
      </c>
      <c r="D143" s="77">
        <f>SUM(D144:D145)</f>
        <v>90632</v>
      </c>
      <c r="E143" s="61">
        <f>SUM(E144:E145)</f>
        <v>23555.98</v>
      </c>
      <c r="F143" s="126">
        <f t="shared" si="17"/>
        <v>105.84578746349136</v>
      </c>
      <c r="G143" s="126">
        <f t="shared" si="18"/>
        <v>25.990797952158179</v>
      </c>
      <c r="H143" s="63"/>
      <c r="I143" s="63"/>
      <c r="J143" s="63"/>
    </row>
    <row r="144" spans="1:10" x14ac:dyDescent="0.25">
      <c r="A144" s="48">
        <v>31</v>
      </c>
      <c r="B144" s="40" t="s">
        <v>33</v>
      </c>
      <c r="C144" s="72">
        <v>22255</v>
      </c>
      <c r="D144" s="72">
        <v>60632</v>
      </c>
      <c r="E144" s="36">
        <v>23555.98</v>
      </c>
      <c r="F144" s="128">
        <f t="shared" si="17"/>
        <v>105.84578746349136</v>
      </c>
      <c r="G144" s="128">
        <f t="shared" si="18"/>
        <v>38.850738883757749</v>
      </c>
      <c r="H144" s="63"/>
      <c r="I144" s="63"/>
      <c r="J144" s="63"/>
    </row>
    <row r="145" spans="1:10" x14ac:dyDescent="0.25">
      <c r="A145" s="48">
        <v>32</v>
      </c>
      <c r="B145" s="40" t="s">
        <v>34</v>
      </c>
      <c r="C145" s="72">
        <v>0</v>
      </c>
      <c r="D145" s="72">
        <v>30000</v>
      </c>
      <c r="E145" s="36">
        <v>0</v>
      </c>
      <c r="F145" s="128">
        <v>0</v>
      </c>
      <c r="G145" s="128">
        <v>0</v>
      </c>
      <c r="H145" s="63"/>
      <c r="I145" s="63"/>
      <c r="J145" s="63"/>
    </row>
    <row r="146" spans="1:10" x14ac:dyDescent="0.25">
      <c r="A146" s="39">
        <v>4</v>
      </c>
      <c r="B146" s="35" t="s">
        <v>64</v>
      </c>
      <c r="C146" s="74">
        <f>SUM(C147)</f>
        <v>1364031</v>
      </c>
      <c r="D146" s="74">
        <f>SUM(D147)</f>
        <v>2460957</v>
      </c>
      <c r="E146" s="61">
        <f>SUM(E147)</f>
        <v>1147971.97</v>
      </c>
      <c r="F146" s="126">
        <f t="shared" si="17"/>
        <v>84.160255155491342</v>
      </c>
      <c r="G146" s="126">
        <f t="shared" si="18"/>
        <v>46.647380267107472</v>
      </c>
      <c r="H146" s="63"/>
      <c r="I146" s="63"/>
      <c r="J146" s="63"/>
    </row>
    <row r="147" spans="1:10" x14ac:dyDescent="0.25">
      <c r="A147" s="48"/>
      <c r="B147" s="64" t="s">
        <v>83</v>
      </c>
      <c r="C147" s="77">
        <f>SUM(C148:C153)</f>
        <v>1364031</v>
      </c>
      <c r="D147" s="77">
        <f>SUM(D148:D151)</f>
        <v>2460957</v>
      </c>
      <c r="E147" s="61">
        <f>SUM(E148:E153)</f>
        <v>1147971.97</v>
      </c>
      <c r="F147" s="126">
        <f t="shared" si="17"/>
        <v>84.160255155491342</v>
      </c>
      <c r="G147" s="126">
        <f t="shared" si="18"/>
        <v>46.647380267107472</v>
      </c>
      <c r="H147" s="63"/>
      <c r="I147" s="63"/>
      <c r="J147" s="63"/>
    </row>
    <row r="148" spans="1:10" x14ac:dyDescent="0.25">
      <c r="A148" s="48">
        <v>31</v>
      </c>
      <c r="B148" s="40" t="s">
        <v>33</v>
      </c>
      <c r="C148" s="72">
        <v>734349</v>
      </c>
      <c r="D148" s="72">
        <v>1630505</v>
      </c>
      <c r="E148" s="36">
        <v>589516.63</v>
      </c>
      <c r="F148" s="128">
        <f t="shared" si="17"/>
        <v>80.277447099403688</v>
      </c>
      <c r="G148" s="128">
        <f t="shared" si="18"/>
        <v>36.155462878065386</v>
      </c>
      <c r="H148" s="63"/>
      <c r="I148" s="63"/>
      <c r="J148" s="63"/>
    </row>
    <row r="149" spans="1:10" x14ac:dyDescent="0.25">
      <c r="A149" s="48">
        <v>32</v>
      </c>
      <c r="B149" s="40" t="s">
        <v>34</v>
      </c>
      <c r="C149" s="72">
        <v>471080</v>
      </c>
      <c r="D149" s="72">
        <v>820692</v>
      </c>
      <c r="E149" s="36">
        <v>547247.74</v>
      </c>
      <c r="F149" s="128">
        <f t="shared" si="17"/>
        <v>116.16874840791374</v>
      </c>
      <c r="G149" s="128">
        <f t="shared" si="18"/>
        <v>66.681256793047822</v>
      </c>
      <c r="H149" s="63"/>
      <c r="I149" s="63"/>
      <c r="J149" s="63"/>
    </row>
    <row r="150" spans="1:10" x14ac:dyDescent="0.25">
      <c r="A150" s="48">
        <v>34</v>
      </c>
      <c r="B150" s="40" t="s">
        <v>70</v>
      </c>
      <c r="C150" s="72">
        <v>5500</v>
      </c>
      <c r="D150" s="72">
        <v>7769</v>
      </c>
      <c r="E150" s="36">
        <v>9590.7000000000007</v>
      </c>
      <c r="F150" s="128">
        <f t="shared" si="17"/>
        <v>174.37636363636364</v>
      </c>
      <c r="G150" s="128">
        <f t="shared" si="18"/>
        <v>123.44832024713605</v>
      </c>
      <c r="H150" s="63"/>
      <c r="I150" s="63"/>
      <c r="J150" s="63"/>
    </row>
    <row r="151" spans="1:10" x14ac:dyDescent="0.25">
      <c r="A151" s="48">
        <v>37</v>
      </c>
      <c r="B151" s="40" t="s">
        <v>82</v>
      </c>
      <c r="C151" s="72">
        <v>634</v>
      </c>
      <c r="D151" s="72">
        <v>1991</v>
      </c>
      <c r="E151" s="36">
        <v>1616.9</v>
      </c>
      <c r="F151" s="128">
        <f t="shared" si="17"/>
        <v>255.03154574132495</v>
      </c>
      <c r="G151" s="128">
        <f t="shared" si="18"/>
        <v>81.210447011551992</v>
      </c>
      <c r="H151" s="63"/>
      <c r="I151" s="63"/>
      <c r="J151" s="63"/>
    </row>
    <row r="152" spans="1:10" x14ac:dyDescent="0.25">
      <c r="A152" s="48">
        <v>42</v>
      </c>
      <c r="B152" s="38" t="s">
        <v>80</v>
      </c>
      <c r="C152" s="72">
        <v>3189</v>
      </c>
      <c r="D152" s="72">
        <v>0</v>
      </c>
      <c r="E152" s="111">
        <v>0</v>
      </c>
      <c r="F152" s="128">
        <v>0</v>
      </c>
      <c r="G152" s="128">
        <v>0</v>
      </c>
      <c r="H152" s="63"/>
      <c r="I152" s="63"/>
      <c r="J152" s="63"/>
    </row>
    <row r="153" spans="1:10" x14ac:dyDescent="0.25">
      <c r="A153" s="48">
        <v>45</v>
      </c>
      <c r="B153" s="38" t="s">
        <v>73</v>
      </c>
      <c r="C153" s="72">
        <v>149279</v>
      </c>
      <c r="D153" s="72">
        <v>0</v>
      </c>
      <c r="E153" s="36">
        <v>0</v>
      </c>
      <c r="F153" s="128">
        <v>0</v>
      </c>
      <c r="G153" s="128">
        <v>0</v>
      </c>
      <c r="H153" s="63"/>
      <c r="I153" s="63"/>
      <c r="J153" s="63"/>
    </row>
    <row r="154" spans="1:10" x14ac:dyDescent="0.25">
      <c r="A154" s="39">
        <v>5</v>
      </c>
      <c r="B154" s="64" t="s">
        <v>75</v>
      </c>
      <c r="C154" s="77">
        <f>C155+C160</f>
        <v>6698</v>
      </c>
      <c r="D154" s="77">
        <f>D155+D160</f>
        <v>300974</v>
      </c>
      <c r="E154" s="61">
        <f>E155+E160</f>
        <v>75936.679999999993</v>
      </c>
      <c r="F154" s="126">
        <f t="shared" si="17"/>
        <v>1133.721707972529</v>
      </c>
      <c r="G154" s="126">
        <f t="shared" si="18"/>
        <v>25.230312252885629</v>
      </c>
      <c r="H154" s="63"/>
      <c r="I154" s="63"/>
      <c r="J154" s="63"/>
    </row>
    <row r="155" spans="1:10" x14ac:dyDescent="0.25">
      <c r="A155" s="39"/>
      <c r="B155" s="64" t="s">
        <v>84</v>
      </c>
      <c r="C155" s="77">
        <f>SUM(C156:C159)</f>
        <v>0</v>
      </c>
      <c r="D155" s="77">
        <f>SUM(D156:D159)</f>
        <v>228985</v>
      </c>
      <c r="E155" s="61">
        <f>SUM(E156:E159)</f>
        <v>22128</v>
      </c>
      <c r="F155" s="126">
        <v>0</v>
      </c>
      <c r="G155" s="126">
        <f t="shared" si="18"/>
        <v>9.6635150774068173</v>
      </c>
      <c r="H155" s="63"/>
      <c r="I155" s="63"/>
      <c r="J155" s="63"/>
    </row>
    <row r="156" spans="1:10" x14ac:dyDescent="0.25">
      <c r="A156" s="66">
        <v>31</v>
      </c>
      <c r="B156" s="40" t="s">
        <v>33</v>
      </c>
      <c r="C156" s="72">
        <v>0</v>
      </c>
      <c r="D156" s="72">
        <v>35000</v>
      </c>
      <c r="E156" s="36">
        <v>0</v>
      </c>
      <c r="F156" s="128">
        <v>0</v>
      </c>
      <c r="G156" s="128">
        <f t="shared" si="18"/>
        <v>0</v>
      </c>
      <c r="H156" s="63"/>
      <c r="I156" s="63"/>
      <c r="J156" s="63"/>
    </row>
    <row r="157" spans="1:10" x14ac:dyDescent="0.25">
      <c r="A157" s="66">
        <v>32</v>
      </c>
      <c r="B157" s="40" t="s">
        <v>34</v>
      </c>
      <c r="C157" s="72">
        <v>0</v>
      </c>
      <c r="D157" s="72">
        <v>82000</v>
      </c>
      <c r="E157" s="36">
        <v>22128</v>
      </c>
      <c r="F157" s="128">
        <v>0</v>
      </c>
      <c r="G157" s="128">
        <f t="shared" si="18"/>
        <v>26.985365853658539</v>
      </c>
      <c r="H157" s="63"/>
      <c r="I157" s="63"/>
      <c r="J157" s="63"/>
    </row>
    <row r="158" spans="1:10" x14ac:dyDescent="0.25">
      <c r="A158" s="66">
        <v>36</v>
      </c>
      <c r="B158" s="40" t="s">
        <v>90</v>
      </c>
      <c r="C158" s="72">
        <v>0</v>
      </c>
      <c r="D158" s="72">
        <v>0</v>
      </c>
      <c r="E158" s="36">
        <v>0</v>
      </c>
      <c r="F158" s="128">
        <v>0</v>
      </c>
      <c r="G158" s="128">
        <v>0</v>
      </c>
      <c r="H158" s="63"/>
      <c r="I158" s="63"/>
      <c r="J158" s="63"/>
    </row>
    <row r="159" spans="1:10" x14ac:dyDescent="0.25">
      <c r="A159" s="48">
        <v>42</v>
      </c>
      <c r="B159" s="38" t="s">
        <v>80</v>
      </c>
      <c r="C159" s="72">
        <v>0</v>
      </c>
      <c r="D159" s="72">
        <v>111985</v>
      </c>
      <c r="E159" s="36">
        <v>0</v>
      </c>
      <c r="F159" s="128">
        <v>0</v>
      </c>
      <c r="G159" s="128">
        <f t="shared" si="18"/>
        <v>0</v>
      </c>
      <c r="H159" s="63"/>
      <c r="I159" s="63"/>
      <c r="J159" s="63"/>
    </row>
    <row r="160" spans="1:10" x14ac:dyDescent="0.25">
      <c r="A160" s="48"/>
      <c r="B160" s="64" t="s">
        <v>85</v>
      </c>
      <c r="C160" s="77">
        <f>SUM(C161:C164)</f>
        <v>6698</v>
      </c>
      <c r="D160" s="77">
        <f>SUM(D161:D164)</f>
        <v>71989</v>
      </c>
      <c r="E160" s="61">
        <f>SUM(E161:E164)</f>
        <v>53808.68</v>
      </c>
      <c r="F160" s="126">
        <f t="shared" si="17"/>
        <v>803.35443415945065</v>
      </c>
      <c r="G160" s="126">
        <f t="shared" si="18"/>
        <v>74.745697259303498</v>
      </c>
      <c r="H160" s="63"/>
      <c r="I160" s="63"/>
      <c r="J160" s="63"/>
    </row>
    <row r="161" spans="1:10" x14ac:dyDescent="0.25">
      <c r="A161" s="48">
        <v>31</v>
      </c>
      <c r="B161" s="40" t="s">
        <v>33</v>
      </c>
      <c r="C161" s="72">
        <v>2702</v>
      </c>
      <c r="D161" s="72">
        <v>59095</v>
      </c>
      <c r="E161" s="36">
        <v>52951.86</v>
      </c>
      <c r="F161" s="128">
        <f t="shared" si="17"/>
        <v>1959.7283493708364</v>
      </c>
      <c r="G161" s="128">
        <f t="shared" si="18"/>
        <v>89.604636602081399</v>
      </c>
      <c r="H161" s="63"/>
      <c r="I161" s="63"/>
      <c r="J161" s="63"/>
    </row>
    <row r="162" spans="1:10" x14ac:dyDescent="0.25">
      <c r="A162" s="48">
        <v>32</v>
      </c>
      <c r="B162" s="40" t="s">
        <v>34</v>
      </c>
      <c r="C162" s="72">
        <v>3996</v>
      </c>
      <c r="D162" s="72">
        <v>12894</v>
      </c>
      <c r="E162" s="36">
        <v>856.82</v>
      </c>
      <c r="F162" s="128">
        <f t="shared" si="17"/>
        <v>21.441941941941945</v>
      </c>
      <c r="G162" s="128">
        <f t="shared" si="18"/>
        <v>6.6451062509694427</v>
      </c>
      <c r="H162" s="63"/>
      <c r="I162" s="63"/>
      <c r="J162" s="63"/>
    </row>
    <row r="163" spans="1:10" x14ac:dyDescent="0.25">
      <c r="A163" s="48">
        <v>42</v>
      </c>
      <c r="B163" s="40" t="s">
        <v>80</v>
      </c>
      <c r="C163" s="72">
        <v>0</v>
      </c>
      <c r="D163" s="72">
        <v>0</v>
      </c>
      <c r="E163" s="36">
        <v>0</v>
      </c>
      <c r="F163" s="128">
        <v>0</v>
      </c>
      <c r="G163" s="128">
        <v>0</v>
      </c>
      <c r="H163" s="63"/>
      <c r="I163" s="63"/>
      <c r="J163" s="63"/>
    </row>
    <row r="164" spans="1:10" x14ac:dyDescent="0.25">
      <c r="A164" s="48">
        <v>45</v>
      </c>
      <c r="B164" s="38" t="s">
        <v>73</v>
      </c>
      <c r="C164" s="72">
        <v>0</v>
      </c>
      <c r="D164" s="72">
        <v>0</v>
      </c>
      <c r="E164" s="36">
        <v>0</v>
      </c>
      <c r="F164" s="128">
        <v>0</v>
      </c>
      <c r="G164" s="128">
        <v>0</v>
      </c>
      <c r="H164" s="63"/>
      <c r="I164" s="63"/>
      <c r="J164" s="63"/>
    </row>
    <row r="165" spans="1:10" x14ac:dyDescent="0.25">
      <c r="A165" s="79">
        <v>6</v>
      </c>
      <c r="B165" s="78" t="s">
        <v>92</v>
      </c>
      <c r="C165" s="81">
        <f>C166+C169</f>
        <v>27350</v>
      </c>
      <c r="D165" s="81">
        <f>D166+D169</f>
        <v>0</v>
      </c>
      <c r="E165" s="81">
        <f>E166+E169</f>
        <v>0</v>
      </c>
      <c r="F165" s="126">
        <v>0</v>
      </c>
      <c r="G165" s="126">
        <v>0</v>
      </c>
      <c r="H165" s="63"/>
      <c r="I165" s="63"/>
      <c r="J165" s="63"/>
    </row>
    <row r="166" spans="1:10" x14ac:dyDescent="0.25">
      <c r="A166" s="79"/>
      <c r="B166" s="79" t="s">
        <v>94</v>
      </c>
      <c r="C166" s="78">
        <f>SUM(C167)</f>
        <v>600</v>
      </c>
      <c r="D166" s="81">
        <f>SUM(D167:D168)</f>
        <v>0</v>
      </c>
      <c r="E166" s="81">
        <f>SUM(E167:E168)</f>
        <v>0</v>
      </c>
      <c r="F166" s="126">
        <v>0</v>
      </c>
      <c r="G166" s="126">
        <v>0</v>
      </c>
      <c r="H166" s="63"/>
      <c r="I166" s="63"/>
      <c r="J166" s="63"/>
    </row>
    <row r="167" spans="1:10" x14ac:dyDescent="0.25">
      <c r="A167" s="65">
        <v>32</v>
      </c>
      <c r="B167" s="68" t="s">
        <v>34</v>
      </c>
      <c r="C167" s="68">
        <v>600</v>
      </c>
      <c r="D167" s="68">
        <v>0</v>
      </c>
      <c r="E167" s="68">
        <v>0</v>
      </c>
      <c r="F167" s="128">
        <v>0</v>
      </c>
      <c r="G167" s="128">
        <v>0</v>
      </c>
      <c r="H167" s="63"/>
      <c r="I167" s="63"/>
      <c r="J167" s="63"/>
    </row>
    <row r="168" spans="1:10" x14ac:dyDescent="0.25">
      <c r="A168" s="65">
        <v>42</v>
      </c>
      <c r="B168" s="80" t="s">
        <v>80</v>
      </c>
      <c r="C168" s="68">
        <v>0</v>
      </c>
      <c r="D168" s="69">
        <v>0</v>
      </c>
      <c r="E168" s="110">
        <v>0</v>
      </c>
      <c r="F168" s="128">
        <v>0</v>
      </c>
      <c r="G168" s="128">
        <v>0</v>
      </c>
      <c r="H168" s="63"/>
      <c r="I168" s="63"/>
      <c r="J168" s="63"/>
    </row>
    <row r="169" spans="1:10" x14ac:dyDescent="0.25">
      <c r="A169" s="65"/>
      <c r="B169" s="78" t="s">
        <v>95</v>
      </c>
      <c r="C169" s="78">
        <f>SUM(C170)</f>
        <v>26750</v>
      </c>
      <c r="D169" s="78">
        <f>SUM(D170)</f>
        <v>0</v>
      </c>
      <c r="E169" s="81">
        <f>E170</f>
        <v>0</v>
      </c>
      <c r="F169" s="126">
        <v>0</v>
      </c>
      <c r="G169" s="126">
        <v>0</v>
      </c>
      <c r="H169" s="63"/>
      <c r="I169" s="63"/>
      <c r="J169" s="63"/>
    </row>
    <row r="170" spans="1:10" x14ac:dyDescent="0.25">
      <c r="A170" s="65">
        <v>42</v>
      </c>
      <c r="B170" s="68" t="s">
        <v>80</v>
      </c>
      <c r="C170" s="68">
        <v>26750</v>
      </c>
      <c r="D170" s="69">
        <v>0</v>
      </c>
      <c r="E170" s="110">
        <v>0</v>
      </c>
      <c r="F170" s="128">
        <v>0</v>
      </c>
      <c r="G170" s="128">
        <v>0</v>
      </c>
      <c r="H170" s="63"/>
      <c r="I170" s="63"/>
      <c r="J170" s="63"/>
    </row>
    <row r="171" spans="1:10" x14ac:dyDescent="0.25">
      <c r="G171" s="63"/>
      <c r="H171" s="63"/>
      <c r="I171" s="63"/>
      <c r="J171" s="63"/>
    </row>
    <row r="172" spans="1:10" ht="15.75" x14ac:dyDescent="0.25">
      <c r="B172" s="174" t="s">
        <v>42</v>
      </c>
      <c r="C172" s="174"/>
      <c r="D172" s="174"/>
      <c r="E172" s="174"/>
      <c r="G172" s="63"/>
      <c r="H172" s="63"/>
      <c r="I172" s="63"/>
      <c r="J172" s="63"/>
    </row>
    <row r="173" spans="1:10" ht="18.75" x14ac:dyDescent="0.25">
      <c r="B173" s="25"/>
      <c r="C173" s="25"/>
      <c r="D173" s="25"/>
      <c r="E173" s="25"/>
      <c r="G173" s="63"/>
      <c r="H173" s="63"/>
      <c r="I173" s="63"/>
      <c r="J173" s="63"/>
    </row>
    <row r="174" spans="1:10" ht="25.5" x14ac:dyDescent="0.25">
      <c r="A174" s="30" t="s">
        <v>39</v>
      </c>
      <c r="B174" s="31" t="s">
        <v>21</v>
      </c>
      <c r="C174" s="32" t="s">
        <v>204</v>
      </c>
      <c r="D174" s="32" t="s">
        <v>210</v>
      </c>
      <c r="E174" s="30" t="s">
        <v>203</v>
      </c>
      <c r="F174" s="127" t="s">
        <v>137</v>
      </c>
      <c r="G174" s="127" t="s">
        <v>138</v>
      </c>
    </row>
    <row r="175" spans="1:10" x14ac:dyDescent="0.25">
      <c r="A175" s="33">
        <v>1</v>
      </c>
      <c r="B175" s="33">
        <v>2</v>
      </c>
      <c r="C175" s="33">
        <v>3</v>
      </c>
      <c r="D175" s="33">
        <v>4</v>
      </c>
      <c r="E175" s="33">
        <v>5</v>
      </c>
      <c r="F175" s="134">
        <v>6</v>
      </c>
      <c r="G175" s="134">
        <v>7</v>
      </c>
    </row>
    <row r="176" spans="1:10" x14ac:dyDescent="0.25">
      <c r="A176" s="50"/>
      <c r="B176" s="35" t="s">
        <v>31</v>
      </c>
      <c r="C176" s="35"/>
      <c r="D176" s="35"/>
      <c r="E176" s="36"/>
      <c r="F176" s="55"/>
      <c r="G176" s="55"/>
    </row>
    <row r="177" spans="1:7" x14ac:dyDescent="0.25">
      <c r="A177" s="50" t="s">
        <v>43</v>
      </c>
      <c r="B177" s="35" t="s">
        <v>48</v>
      </c>
      <c r="C177" s="35"/>
      <c r="D177" s="35"/>
      <c r="E177" s="36"/>
      <c r="F177" s="55"/>
      <c r="G177" s="55"/>
    </row>
    <row r="178" spans="1:7" x14ac:dyDescent="0.25">
      <c r="A178" s="51" t="s">
        <v>44</v>
      </c>
      <c r="B178" s="37" t="s">
        <v>49</v>
      </c>
      <c r="C178" s="37"/>
      <c r="D178" s="37"/>
      <c r="E178" s="36"/>
      <c r="F178" s="55"/>
      <c r="G178" s="55"/>
    </row>
    <row r="179" spans="1:7" x14ac:dyDescent="0.25">
      <c r="A179" s="52" t="s">
        <v>45</v>
      </c>
      <c r="B179" s="38" t="s">
        <v>50</v>
      </c>
      <c r="C179" s="38"/>
      <c r="D179" s="38"/>
      <c r="E179" s="36"/>
      <c r="F179" s="55"/>
      <c r="G179" s="55"/>
    </row>
    <row r="180" spans="1:7" x14ac:dyDescent="0.25">
      <c r="A180" s="52" t="s">
        <v>28</v>
      </c>
      <c r="B180" s="42"/>
      <c r="C180" s="42"/>
      <c r="D180" s="42"/>
      <c r="E180" s="36"/>
      <c r="F180" s="55"/>
      <c r="G180" s="55"/>
    </row>
    <row r="181" spans="1:7" x14ac:dyDescent="0.25">
      <c r="A181" s="53" t="s">
        <v>47</v>
      </c>
      <c r="B181" s="35" t="s">
        <v>51</v>
      </c>
      <c r="C181" s="37"/>
      <c r="D181" s="37"/>
      <c r="E181" s="36"/>
      <c r="F181" s="55"/>
      <c r="G181" s="55"/>
    </row>
    <row r="182" spans="1:7" x14ac:dyDescent="0.25">
      <c r="A182" s="52" t="s">
        <v>46</v>
      </c>
      <c r="B182" s="40" t="s">
        <v>52</v>
      </c>
      <c r="C182" s="40"/>
      <c r="D182" s="40"/>
      <c r="E182" s="36"/>
      <c r="F182" s="55"/>
      <c r="G182" s="55"/>
    </row>
    <row r="183" spans="1:7" x14ac:dyDescent="0.25">
      <c r="A183" s="67" t="s">
        <v>86</v>
      </c>
      <c r="B183" s="64" t="s">
        <v>87</v>
      </c>
      <c r="C183" s="77">
        <f>SUM(C184)</f>
        <v>1889686.47</v>
      </c>
      <c r="D183" s="77">
        <f>SUM(D184)</f>
        <v>4531219</v>
      </c>
      <c r="E183" s="61">
        <f>SUM(E184)</f>
        <v>2067344.14</v>
      </c>
      <c r="F183" s="126">
        <f>E183/C183*100</f>
        <v>109.40143631340071</v>
      </c>
      <c r="G183" s="126">
        <f>E183/D183*100</f>
        <v>45.624458672158639</v>
      </c>
    </row>
    <row r="184" spans="1:7" x14ac:dyDescent="0.25">
      <c r="A184" s="52" t="s">
        <v>88</v>
      </c>
      <c r="B184" s="40" t="s">
        <v>89</v>
      </c>
      <c r="C184" s="72">
        <v>1889686.47</v>
      </c>
      <c r="D184" s="72">
        <v>4531219</v>
      </c>
      <c r="E184" s="36">
        <v>2067344.14</v>
      </c>
      <c r="F184" s="55"/>
      <c r="G184" s="55"/>
    </row>
    <row r="185" spans="1:7" x14ac:dyDescent="0.25">
      <c r="A185" s="52"/>
      <c r="B185" s="42"/>
      <c r="C185" s="42"/>
      <c r="D185" s="42"/>
      <c r="E185" s="36"/>
      <c r="F185" s="55"/>
      <c r="G185" s="55"/>
    </row>
    <row r="190" spans="1:7" x14ac:dyDescent="0.25">
      <c r="D190" s="63"/>
      <c r="E190" s="63"/>
    </row>
  </sheetData>
  <mergeCells count="4">
    <mergeCell ref="B172:E172"/>
    <mergeCell ref="A2:E2"/>
    <mergeCell ref="A4:E4"/>
    <mergeCell ref="A107:E10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2" manualBreakCount="2">
    <brk id="105" max="6" man="1"/>
    <brk id="16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workbookViewId="0">
      <selection activeCell="C36" sqref="C36"/>
    </sheetView>
  </sheetViews>
  <sheetFormatPr defaultColWidth="8.85546875" defaultRowHeight="15" x14ac:dyDescent="0.25"/>
  <cols>
    <col min="1" max="1" width="7.85546875" style="26" bestFit="1" customWidth="1"/>
    <col min="2" max="2" width="44.7109375" style="26" customWidth="1"/>
    <col min="3" max="4" width="19.5703125" style="26" customWidth="1"/>
    <col min="5" max="6" width="19.42578125" style="26" customWidth="1"/>
    <col min="7" max="8" width="25.28515625" style="26" customWidth="1"/>
    <col min="9" max="16384" width="8.85546875" style="26"/>
  </cols>
  <sheetData>
    <row r="1" spans="1:8" ht="18.75" x14ac:dyDescent="0.25">
      <c r="A1" s="54"/>
      <c r="B1" s="25"/>
      <c r="C1" s="25"/>
      <c r="D1" s="25"/>
      <c r="E1" s="25"/>
      <c r="F1" s="25"/>
      <c r="G1" s="25"/>
      <c r="H1" s="25"/>
    </row>
    <row r="2" spans="1:8" ht="15.6" customHeight="1" x14ac:dyDescent="0.25">
      <c r="A2" s="174" t="s">
        <v>53</v>
      </c>
      <c r="B2" s="174"/>
      <c r="C2" s="174"/>
      <c r="D2" s="174"/>
      <c r="E2" s="174"/>
      <c r="F2" s="49"/>
      <c r="G2" s="28"/>
      <c r="H2" s="28"/>
    </row>
    <row r="3" spans="1:8" ht="18.75" x14ac:dyDescent="0.25">
      <c r="A3" s="25"/>
      <c r="B3" s="25"/>
      <c r="C3" s="25"/>
      <c r="D3" s="25"/>
      <c r="E3" s="25"/>
      <c r="F3" s="25"/>
      <c r="G3" s="27"/>
      <c r="H3" s="27"/>
    </row>
    <row r="4" spans="1:8" ht="15.6" customHeight="1" x14ac:dyDescent="0.25">
      <c r="A4" s="174" t="s">
        <v>54</v>
      </c>
      <c r="B4" s="174"/>
      <c r="C4" s="174"/>
      <c r="D4" s="174"/>
      <c r="E4" s="174"/>
      <c r="F4" s="49"/>
      <c r="G4" s="29"/>
      <c r="H4" s="29"/>
    </row>
    <row r="5" spans="1:8" ht="18.75" x14ac:dyDescent="0.25">
      <c r="A5" s="25"/>
      <c r="B5" s="25"/>
      <c r="C5" s="25"/>
      <c r="D5" s="25"/>
      <c r="E5" s="25"/>
      <c r="F5" s="25"/>
      <c r="G5" s="27"/>
      <c r="H5" s="27"/>
    </row>
    <row r="6" spans="1:8" ht="25.5" x14ac:dyDescent="0.25">
      <c r="A6" s="30" t="s">
        <v>39</v>
      </c>
      <c r="B6" s="31" t="s">
        <v>21</v>
      </c>
      <c r="C6" s="32" t="s">
        <v>204</v>
      </c>
      <c r="D6" s="32" t="s">
        <v>210</v>
      </c>
      <c r="E6" s="30" t="s">
        <v>203</v>
      </c>
      <c r="F6" s="127" t="s">
        <v>137</v>
      </c>
      <c r="G6" s="127" t="s">
        <v>138</v>
      </c>
    </row>
    <row r="7" spans="1:8" s="34" customFormat="1" ht="11.25" x14ac:dyDescent="0.2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123"/>
      <c r="G7" s="123"/>
    </row>
    <row r="8" spans="1:8" x14ac:dyDescent="0.25">
      <c r="A8" s="35">
        <v>8</v>
      </c>
      <c r="B8" s="35" t="s">
        <v>55</v>
      </c>
      <c r="C8" s="35"/>
      <c r="D8" s="35"/>
      <c r="E8" s="36"/>
      <c r="F8" s="55"/>
      <c r="G8" s="55"/>
    </row>
    <row r="9" spans="1:8" x14ac:dyDescent="0.25">
      <c r="A9" s="47">
        <v>84</v>
      </c>
      <c r="B9" s="37" t="s">
        <v>56</v>
      </c>
      <c r="C9" s="35"/>
      <c r="D9" s="35"/>
      <c r="E9" s="36"/>
      <c r="F9" s="55"/>
      <c r="G9" s="55"/>
    </row>
    <row r="10" spans="1:8" x14ac:dyDescent="0.25">
      <c r="A10" s="47" t="s">
        <v>28</v>
      </c>
      <c r="B10" s="41"/>
      <c r="C10" s="37"/>
      <c r="D10" s="37"/>
      <c r="E10" s="36"/>
      <c r="F10" s="55"/>
      <c r="G10" s="55"/>
    </row>
    <row r="11" spans="1:8" x14ac:dyDescent="0.25">
      <c r="A11" s="35">
        <v>5</v>
      </c>
      <c r="B11" s="44" t="s">
        <v>57</v>
      </c>
      <c r="C11" s="112">
        <f>SUM(C12)</f>
        <v>35777</v>
      </c>
      <c r="D11" s="112">
        <f t="shared" ref="D11:E11" si="0">SUM(D12)</f>
        <v>72000</v>
      </c>
      <c r="E11" s="112">
        <f t="shared" si="0"/>
        <v>35776.92</v>
      </c>
      <c r="F11" s="126">
        <f>E11/C11*100</f>
        <v>99.999776392654496</v>
      </c>
      <c r="G11" s="126">
        <f>E11/D11*100</f>
        <v>49.690166666666663</v>
      </c>
    </row>
    <row r="12" spans="1:8" x14ac:dyDescent="0.25">
      <c r="A12" s="47">
        <v>54</v>
      </c>
      <c r="B12" s="45" t="s">
        <v>58</v>
      </c>
      <c r="C12" s="70">
        <v>35777</v>
      </c>
      <c r="D12" s="70">
        <v>72000</v>
      </c>
      <c r="E12" s="36">
        <v>35776.92</v>
      </c>
      <c r="F12" s="55"/>
      <c r="G12" s="55"/>
    </row>
    <row r="13" spans="1:8" x14ac:dyDescent="0.25">
      <c r="A13" s="47" t="s">
        <v>28</v>
      </c>
      <c r="B13" s="44"/>
      <c r="C13" s="37"/>
      <c r="D13" s="37"/>
      <c r="E13" s="36"/>
      <c r="F13" s="55"/>
      <c r="G13" s="55"/>
    </row>
    <row r="16" spans="1:8" ht="15.75" x14ac:dyDescent="0.25">
      <c r="B16" s="174" t="s">
        <v>59</v>
      </c>
      <c r="C16" s="174"/>
      <c r="D16" s="174"/>
      <c r="E16" s="174"/>
    </row>
    <row r="17" spans="1:7" ht="18.75" x14ac:dyDescent="0.25">
      <c r="B17" s="25"/>
      <c r="C17" s="25"/>
      <c r="D17" s="25"/>
      <c r="E17" s="25"/>
    </row>
    <row r="18" spans="1:7" ht="25.5" x14ac:dyDescent="0.25">
      <c r="A18" s="30" t="s">
        <v>39</v>
      </c>
      <c r="B18" s="31" t="s">
        <v>21</v>
      </c>
      <c r="C18" s="32" t="s">
        <v>204</v>
      </c>
      <c r="D18" s="32" t="s">
        <v>210</v>
      </c>
      <c r="E18" s="30" t="s">
        <v>203</v>
      </c>
      <c r="F18" s="127" t="s">
        <v>137</v>
      </c>
      <c r="G18" s="127" t="s">
        <v>138</v>
      </c>
    </row>
    <row r="19" spans="1:7" ht="10.15" customHeight="1" x14ac:dyDescent="0.25">
      <c r="A19" s="33">
        <v>1</v>
      </c>
      <c r="B19" s="33">
        <v>2</v>
      </c>
      <c r="C19" s="33">
        <v>3</v>
      </c>
      <c r="D19" s="33">
        <v>4</v>
      </c>
      <c r="E19" s="33">
        <v>5</v>
      </c>
      <c r="F19" s="124"/>
      <c r="G19" s="124"/>
    </row>
    <row r="20" spans="1:7" x14ac:dyDescent="0.25">
      <c r="A20" s="35">
        <v>8</v>
      </c>
      <c r="B20" s="35" t="s">
        <v>65</v>
      </c>
      <c r="C20" s="35"/>
      <c r="D20" s="35"/>
      <c r="E20" s="36"/>
      <c r="F20" s="55"/>
      <c r="G20" s="55"/>
    </row>
    <row r="21" spans="1:7" x14ac:dyDescent="0.25">
      <c r="A21" s="47">
        <v>81</v>
      </c>
      <c r="B21" s="37" t="s">
        <v>66</v>
      </c>
      <c r="C21" s="37"/>
      <c r="D21" s="37"/>
      <c r="E21" s="36"/>
      <c r="F21" s="55"/>
      <c r="G21" s="55"/>
    </row>
    <row r="22" spans="1:7" x14ac:dyDescent="0.25">
      <c r="A22" s="60" t="s">
        <v>28</v>
      </c>
      <c r="B22" s="37"/>
      <c r="C22" s="55"/>
      <c r="D22" s="55"/>
      <c r="E22" s="55"/>
      <c r="F22" s="55"/>
      <c r="G22" s="55"/>
    </row>
    <row r="23" spans="1:7" x14ac:dyDescent="0.25">
      <c r="A23" s="55"/>
      <c r="B23" s="46"/>
      <c r="C23" s="55"/>
      <c r="D23" s="55"/>
      <c r="E23" s="55"/>
      <c r="F23" s="55"/>
      <c r="G23" s="55"/>
    </row>
    <row r="24" spans="1:7" x14ac:dyDescent="0.25">
      <c r="A24" s="55"/>
      <c r="B24" s="35" t="s">
        <v>60</v>
      </c>
      <c r="C24" s="55"/>
      <c r="D24" s="55"/>
      <c r="E24" s="55"/>
      <c r="F24" s="55"/>
      <c r="G24" s="55"/>
    </row>
    <row r="25" spans="1:7" x14ac:dyDescent="0.25">
      <c r="A25" s="35">
        <v>1</v>
      </c>
      <c r="B25" s="35" t="s">
        <v>40</v>
      </c>
      <c r="C25" s="112">
        <f>SUM(C27)</f>
        <v>35777</v>
      </c>
      <c r="D25" s="112">
        <f t="shared" ref="D25:E25" si="1">SUM(D27)</f>
        <v>72000</v>
      </c>
      <c r="E25" s="112">
        <f t="shared" si="1"/>
        <v>35776.92</v>
      </c>
      <c r="F25" s="126">
        <f>E25/C25*100</f>
        <v>99.999776392654496</v>
      </c>
      <c r="G25" s="126">
        <f>E25/D25*100</f>
        <v>49.690166666666663</v>
      </c>
    </row>
    <row r="26" spans="1:7" x14ac:dyDescent="0.25">
      <c r="A26" s="47">
        <v>11</v>
      </c>
      <c r="B26" s="37" t="s">
        <v>40</v>
      </c>
      <c r="C26" s="37"/>
      <c r="D26" s="37"/>
      <c r="E26" s="36"/>
      <c r="F26" s="55"/>
      <c r="G26" s="55"/>
    </row>
    <row r="27" spans="1:7" x14ac:dyDescent="0.25">
      <c r="A27" s="65">
        <v>54</v>
      </c>
      <c r="B27" s="45" t="s">
        <v>58</v>
      </c>
      <c r="C27" s="69">
        <v>35777</v>
      </c>
      <c r="D27" s="69">
        <v>72000</v>
      </c>
      <c r="E27" s="69">
        <v>35776.92</v>
      </c>
      <c r="F27" s="55"/>
      <c r="G27" s="55"/>
    </row>
    <row r="28" spans="1:7" x14ac:dyDescent="0.25">
      <c r="A28" s="35">
        <v>3</v>
      </c>
      <c r="B28" s="35" t="s">
        <v>63</v>
      </c>
      <c r="C28" s="35"/>
      <c r="D28" s="35"/>
      <c r="E28" s="36"/>
      <c r="F28" s="55"/>
      <c r="G28" s="55"/>
    </row>
    <row r="29" spans="1:7" x14ac:dyDescent="0.25">
      <c r="A29" s="47">
        <v>31</v>
      </c>
      <c r="B29" s="37" t="s">
        <v>41</v>
      </c>
      <c r="C29" s="37"/>
      <c r="D29" s="37"/>
      <c r="E29" s="36"/>
      <c r="F29" s="55"/>
      <c r="G29" s="55"/>
    </row>
    <row r="30" spans="1:7" x14ac:dyDescent="0.25">
      <c r="A30" s="35">
        <v>4</v>
      </c>
      <c r="B30" s="35" t="s">
        <v>64</v>
      </c>
      <c r="C30" s="35"/>
      <c r="D30" s="35"/>
      <c r="E30" s="36"/>
      <c r="F30" s="55"/>
      <c r="G30" s="55"/>
    </row>
    <row r="31" spans="1:7" x14ac:dyDescent="0.25">
      <c r="A31" s="47">
        <v>43</v>
      </c>
      <c r="B31" s="37" t="s">
        <v>62</v>
      </c>
      <c r="C31" s="37"/>
      <c r="D31" s="37"/>
      <c r="E31" s="36"/>
      <c r="F31" s="55"/>
      <c r="G31" s="55"/>
    </row>
    <row r="32" spans="1:7" x14ac:dyDescent="0.25">
      <c r="A32" s="35"/>
      <c r="B32" s="37"/>
      <c r="C32" s="37"/>
      <c r="D32" s="37"/>
      <c r="E32" s="36"/>
      <c r="F32" s="55"/>
      <c r="G32" s="55"/>
    </row>
    <row r="33" spans="1:7" x14ac:dyDescent="0.25">
      <c r="A33" s="47" t="s">
        <v>28</v>
      </c>
      <c r="B33" s="37"/>
      <c r="C33" s="37"/>
      <c r="D33" s="37"/>
      <c r="E33" s="36"/>
      <c r="F33" s="55"/>
      <c r="G33" s="55"/>
    </row>
  </sheetData>
  <mergeCells count="3">
    <mergeCell ref="B16:E16"/>
    <mergeCell ref="A2:E2"/>
    <mergeCell ref="A4:E4"/>
  </mergeCell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DD2F5-8F39-4B04-8C75-CF431861C901}">
  <dimension ref="A1:M104"/>
  <sheetViews>
    <sheetView topLeftCell="A13" workbookViewId="0">
      <selection activeCell="L19" sqref="L19:N3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  <col min="8" max="8" width="11.5703125" customWidth="1"/>
    <col min="9" max="9" width="13.140625" customWidth="1"/>
    <col min="10" max="10" width="11.7109375" bestFit="1" customWidth="1"/>
    <col min="12" max="12" width="11.7109375" style="139" bestFit="1" customWidth="1"/>
    <col min="13" max="13" width="11.7109375" bestFit="1" customWidth="1"/>
  </cols>
  <sheetData>
    <row r="1" spans="1:9" ht="42" customHeight="1" x14ac:dyDescent="0.25">
      <c r="A1" s="196"/>
      <c r="B1" s="196"/>
      <c r="C1" s="196"/>
      <c r="D1" s="196"/>
      <c r="E1" s="196"/>
      <c r="F1" s="196"/>
      <c r="G1" s="196"/>
    </row>
    <row r="2" spans="1:9" ht="18" x14ac:dyDescent="0.25">
      <c r="A2" s="82"/>
      <c r="B2" s="82"/>
      <c r="C2" s="82"/>
      <c r="D2" s="82"/>
      <c r="E2" s="82"/>
      <c r="F2" s="82"/>
      <c r="G2" s="82"/>
    </row>
    <row r="3" spans="1:9" ht="18" customHeight="1" x14ac:dyDescent="0.25">
      <c r="A3" s="196" t="s">
        <v>61</v>
      </c>
      <c r="B3" s="197"/>
      <c r="C3" s="197"/>
      <c r="D3" s="197"/>
      <c r="E3" s="197"/>
      <c r="F3" s="197"/>
      <c r="G3" s="197"/>
    </row>
    <row r="4" spans="1:9" ht="18" x14ac:dyDescent="0.25">
      <c r="A4" s="82"/>
      <c r="B4" s="82"/>
      <c r="C4" s="82"/>
      <c r="D4" s="82"/>
      <c r="E4" s="82"/>
      <c r="F4" s="82"/>
      <c r="G4" s="82"/>
    </row>
    <row r="5" spans="1:9" x14ac:dyDescent="0.25">
      <c r="A5" s="198" t="s">
        <v>96</v>
      </c>
      <c r="B5" s="199"/>
      <c r="C5" s="200"/>
      <c r="D5" s="83" t="s">
        <v>97</v>
      </c>
      <c r="E5" s="83" t="s">
        <v>136</v>
      </c>
      <c r="F5" s="84" t="s">
        <v>205</v>
      </c>
      <c r="G5" s="84" t="s">
        <v>206</v>
      </c>
      <c r="H5" s="141" t="s">
        <v>137</v>
      </c>
      <c r="I5" s="141" t="s">
        <v>138</v>
      </c>
    </row>
    <row r="6" spans="1:9" ht="25.5" x14ac:dyDescent="0.25">
      <c r="A6" s="193" t="s">
        <v>98</v>
      </c>
      <c r="B6" s="194"/>
      <c r="C6" s="195"/>
      <c r="D6" s="106" t="s">
        <v>99</v>
      </c>
      <c r="E6" s="107">
        <f>E7+E15+E23</f>
        <v>67550.92</v>
      </c>
      <c r="F6" s="107">
        <f>F7+F15+F23</f>
        <v>441515</v>
      </c>
      <c r="G6" s="107">
        <f>G7+G15+G23</f>
        <v>226848.99</v>
      </c>
      <c r="H6" s="144">
        <f>G6/E6*100</f>
        <v>335.81924568902986</v>
      </c>
      <c r="I6" s="144">
        <f>G6/F6*100</f>
        <v>51.3796790596016</v>
      </c>
    </row>
    <row r="7" spans="1:9" ht="25.5" x14ac:dyDescent="0.25">
      <c r="A7" s="175" t="s">
        <v>100</v>
      </c>
      <c r="B7" s="176"/>
      <c r="C7" s="177"/>
      <c r="D7" s="135" t="s">
        <v>101</v>
      </c>
      <c r="E7" s="136">
        <f>E8</f>
        <v>43572.92</v>
      </c>
      <c r="F7" s="136">
        <f>SUM(F8)</f>
        <v>419526</v>
      </c>
      <c r="G7" s="136">
        <f t="shared" ref="G7" si="0">SUM(G8)</f>
        <v>221848.99</v>
      </c>
      <c r="H7" s="145">
        <f t="shared" ref="H7:H70" si="1">G7/E7*100</f>
        <v>509.14418863826432</v>
      </c>
      <c r="I7" s="145">
        <f t="shared" ref="I7:I70" si="2">G7/F7*100</f>
        <v>52.880867931904099</v>
      </c>
    </row>
    <row r="8" spans="1:9" x14ac:dyDescent="0.25">
      <c r="A8" s="178" t="s">
        <v>102</v>
      </c>
      <c r="B8" s="179"/>
      <c r="C8" s="180"/>
      <c r="D8" s="90" t="s">
        <v>40</v>
      </c>
      <c r="E8" s="87">
        <f>E9+E13</f>
        <v>43572.92</v>
      </c>
      <c r="F8" s="87">
        <f>F9+F13</f>
        <v>419526</v>
      </c>
      <c r="G8" s="87">
        <f>G9+G13</f>
        <v>221848.99</v>
      </c>
      <c r="H8" s="140">
        <f t="shared" si="1"/>
        <v>509.14418863826432</v>
      </c>
      <c r="I8" s="140">
        <f t="shared" si="2"/>
        <v>52.880867931904099</v>
      </c>
    </row>
    <row r="9" spans="1:9" x14ac:dyDescent="0.25">
      <c r="A9" s="187">
        <v>3</v>
      </c>
      <c r="B9" s="188"/>
      <c r="C9" s="189"/>
      <c r="D9" s="86" t="s">
        <v>32</v>
      </c>
      <c r="E9" s="87">
        <f>SUM(E10:E12)</f>
        <v>7796</v>
      </c>
      <c r="F9" s="98">
        <f>SUM(F10:F12)</f>
        <v>347526</v>
      </c>
      <c r="G9" s="94">
        <f>SUM(G10:G12)</f>
        <v>186072.07</v>
      </c>
      <c r="H9" s="140">
        <f t="shared" si="1"/>
        <v>2386.7633401744483</v>
      </c>
      <c r="I9" s="140">
        <f t="shared" si="2"/>
        <v>53.541913410795161</v>
      </c>
    </row>
    <row r="10" spans="1:9" x14ac:dyDescent="0.25">
      <c r="A10" s="184">
        <v>31</v>
      </c>
      <c r="B10" s="185"/>
      <c r="C10" s="186"/>
      <c r="D10" s="93" t="s">
        <v>33</v>
      </c>
      <c r="E10" s="94">
        <v>0</v>
      </c>
      <c r="F10" s="94">
        <v>320183</v>
      </c>
      <c r="G10" s="94">
        <v>170000</v>
      </c>
      <c r="H10" s="140">
        <v>0</v>
      </c>
      <c r="I10" s="140">
        <f t="shared" si="2"/>
        <v>53.094636504748848</v>
      </c>
    </row>
    <row r="11" spans="1:9" x14ac:dyDescent="0.25">
      <c r="A11" s="184">
        <v>32</v>
      </c>
      <c r="B11" s="185"/>
      <c r="C11" s="186"/>
      <c r="D11" s="93" t="s">
        <v>34</v>
      </c>
      <c r="E11" s="94">
        <v>3855</v>
      </c>
      <c r="F11" s="94">
        <v>21643</v>
      </c>
      <c r="G11" s="94">
        <v>13049.38</v>
      </c>
      <c r="H11" s="140">
        <f t="shared" si="1"/>
        <v>338.50531776913095</v>
      </c>
      <c r="I11" s="140">
        <f t="shared" si="2"/>
        <v>60.293767037841327</v>
      </c>
    </row>
    <row r="12" spans="1:9" x14ac:dyDescent="0.25">
      <c r="A12" s="95">
        <v>34</v>
      </c>
      <c r="B12" s="96"/>
      <c r="C12" s="97"/>
      <c r="D12" s="93" t="s">
        <v>70</v>
      </c>
      <c r="E12" s="94">
        <v>3941</v>
      </c>
      <c r="F12" s="94">
        <v>5700</v>
      </c>
      <c r="G12" s="94">
        <v>3022.69</v>
      </c>
      <c r="H12" s="140">
        <f t="shared" si="1"/>
        <v>76.698553666582086</v>
      </c>
      <c r="I12" s="140">
        <f t="shared" si="2"/>
        <v>53.029649122807022</v>
      </c>
    </row>
    <row r="13" spans="1:9" ht="25.5" x14ac:dyDescent="0.25">
      <c r="A13" s="101">
        <v>5</v>
      </c>
      <c r="B13" s="102"/>
      <c r="C13" s="103"/>
      <c r="D13" s="86" t="s">
        <v>103</v>
      </c>
      <c r="E13" s="87">
        <f>SUM(E14)</f>
        <v>35776.92</v>
      </c>
      <c r="F13" s="98">
        <f>SUM(F14)</f>
        <v>72000</v>
      </c>
      <c r="G13" s="98">
        <f t="shared" ref="G13" si="3">SUM(G14)</f>
        <v>35776.92</v>
      </c>
      <c r="H13" s="140">
        <f t="shared" si="1"/>
        <v>100</v>
      </c>
      <c r="I13" s="140">
        <f t="shared" si="2"/>
        <v>49.690166666666663</v>
      </c>
    </row>
    <row r="14" spans="1:9" x14ac:dyDescent="0.25">
      <c r="A14" s="95">
        <v>54</v>
      </c>
      <c r="B14" s="96"/>
      <c r="C14" s="97"/>
      <c r="D14" s="93" t="s">
        <v>103</v>
      </c>
      <c r="E14" s="91">
        <v>35776.92</v>
      </c>
      <c r="F14" s="94">
        <v>72000</v>
      </c>
      <c r="G14" s="94">
        <v>35776.92</v>
      </c>
      <c r="H14" s="140">
        <f t="shared" si="1"/>
        <v>100</v>
      </c>
      <c r="I14" s="140">
        <f t="shared" si="2"/>
        <v>49.690166666666663</v>
      </c>
    </row>
    <row r="15" spans="1:9" x14ac:dyDescent="0.25">
      <c r="A15" s="175" t="s">
        <v>104</v>
      </c>
      <c r="B15" s="176"/>
      <c r="C15" s="177"/>
      <c r="D15" s="135" t="s">
        <v>105</v>
      </c>
      <c r="E15" s="136">
        <f>E16+E19</f>
        <v>23978</v>
      </c>
      <c r="F15" s="137">
        <f>F16+F19</f>
        <v>21989</v>
      </c>
      <c r="G15" s="137">
        <f t="shared" ref="G15" si="4">G16+G19</f>
        <v>5000</v>
      </c>
      <c r="H15" s="145">
        <f t="shared" si="1"/>
        <v>20.852448077404286</v>
      </c>
      <c r="I15" s="145">
        <f t="shared" si="2"/>
        <v>22.738642048296875</v>
      </c>
    </row>
    <row r="16" spans="1:9" x14ac:dyDescent="0.25">
      <c r="A16" s="190" t="s">
        <v>102</v>
      </c>
      <c r="B16" s="191"/>
      <c r="C16" s="192"/>
      <c r="D16" s="105" t="s">
        <v>40</v>
      </c>
      <c r="E16" s="87">
        <v>11989</v>
      </c>
      <c r="F16" s="98">
        <f>F17</f>
        <v>10000</v>
      </c>
      <c r="G16" s="98">
        <f>G17</f>
        <v>5000</v>
      </c>
      <c r="H16" s="140">
        <f t="shared" si="1"/>
        <v>41.704896154808573</v>
      </c>
      <c r="I16" s="140">
        <f t="shared" si="2"/>
        <v>50</v>
      </c>
    </row>
    <row r="17" spans="1:13" x14ac:dyDescent="0.25">
      <c r="A17" s="181">
        <v>3</v>
      </c>
      <c r="B17" s="182"/>
      <c r="C17" s="183"/>
      <c r="D17" s="93" t="s">
        <v>32</v>
      </c>
      <c r="E17" s="91">
        <v>10000</v>
      </c>
      <c r="F17" s="94">
        <f>SUM(F18)</f>
        <v>10000</v>
      </c>
      <c r="G17" s="94">
        <f t="shared" ref="G17" si="5">SUM(G18)</f>
        <v>5000</v>
      </c>
      <c r="H17" s="140">
        <f t="shared" si="1"/>
        <v>50</v>
      </c>
      <c r="I17" s="140">
        <f t="shared" si="2"/>
        <v>50</v>
      </c>
    </row>
    <row r="18" spans="1:13" x14ac:dyDescent="0.25">
      <c r="A18" s="184">
        <v>31</v>
      </c>
      <c r="B18" s="185"/>
      <c r="C18" s="186"/>
      <c r="D18" s="93" t="s">
        <v>33</v>
      </c>
      <c r="E18" s="91">
        <v>5000</v>
      </c>
      <c r="F18" s="94">
        <v>10000</v>
      </c>
      <c r="G18" s="94">
        <v>5000</v>
      </c>
      <c r="H18" s="140">
        <f t="shared" si="1"/>
        <v>100</v>
      </c>
      <c r="I18" s="140">
        <f t="shared" si="2"/>
        <v>50</v>
      </c>
    </row>
    <row r="19" spans="1:13" ht="15" customHeight="1" x14ac:dyDescent="0.25">
      <c r="A19" s="190" t="s">
        <v>106</v>
      </c>
      <c r="B19" s="191"/>
      <c r="C19" s="192"/>
      <c r="D19" s="105" t="s">
        <v>107</v>
      </c>
      <c r="E19" s="87">
        <v>11989</v>
      </c>
      <c r="F19" s="98">
        <v>11989</v>
      </c>
      <c r="G19" s="98">
        <f>SUM(G20)</f>
        <v>0</v>
      </c>
      <c r="H19" s="140">
        <f t="shared" si="1"/>
        <v>0</v>
      </c>
      <c r="I19" s="140">
        <f t="shared" si="2"/>
        <v>0</v>
      </c>
      <c r="M19" s="139"/>
    </row>
    <row r="20" spans="1:13" ht="15" customHeight="1" x14ac:dyDescent="0.25">
      <c r="A20" s="181">
        <v>3</v>
      </c>
      <c r="B20" s="182"/>
      <c r="C20" s="183"/>
      <c r="D20" s="93" t="s">
        <v>32</v>
      </c>
      <c r="E20" s="91">
        <f>SUM(E21:E22)</f>
        <v>3996</v>
      </c>
      <c r="F20" s="91">
        <f>SUM(F21:F22)</f>
        <v>11989</v>
      </c>
      <c r="G20" s="87">
        <f>G21+G22</f>
        <v>0</v>
      </c>
      <c r="H20" s="140">
        <f t="shared" si="1"/>
        <v>0</v>
      </c>
      <c r="I20" s="140">
        <f t="shared" si="2"/>
        <v>0</v>
      </c>
      <c r="M20" s="139"/>
    </row>
    <row r="21" spans="1:13" x14ac:dyDescent="0.25">
      <c r="A21" s="95">
        <v>31</v>
      </c>
      <c r="B21" s="96"/>
      <c r="C21" s="97"/>
      <c r="D21" s="93" t="s">
        <v>32</v>
      </c>
      <c r="E21" s="91">
        <v>0</v>
      </c>
      <c r="F21" s="91">
        <v>1040</v>
      </c>
      <c r="G21" s="91">
        <v>0</v>
      </c>
      <c r="H21" s="140">
        <v>0</v>
      </c>
      <c r="I21" s="140">
        <f t="shared" si="2"/>
        <v>0</v>
      </c>
      <c r="M21" s="139"/>
    </row>
    <row r="22" spans="1:13" x14ac:dyDescent="0.25">
      <c r="A22" s="184">
        <v>32</v>
      </c>
      <c r="B22" s="185"/>
      <c r="C22" s="186"/>
      <c r="D22" s="93" t="s">
        <v>34</v>
      </c>
      <c r="E22" s="91">
        <v>3996</v>
      </c>
      <c r="F22" s="91">
        <v>10949</v>
      </c>
      <c r="G22" s="91">
        <v>0</v>
      </c>
      <c r="H22" s="140">
        <f t="shared" si="1"/>
        <v>0</v>
      </c>
      <c r="I22" s="140">
        <f t="shared" si="2"/>
        <v>0</v>
      </c>
      <c r="M22" s="139"/>
    </row>
    <row r="23" spans="1:13" ht="30.75" hidden="1" customHeight="1" x14ac:dyDescent="0.25">
      <c r="A23" s="175" t="s">
        <v>108</v>
      </c>
      <c r="B23" s="176"/>
      <c r="C23" s="177"/>
      <c r="D23" s="135" t="s">
        <v>109</v>
      </c>
      <c r="E23" s="136">
        <f>E24</f>
        <v>0</v>
      </c>
      <c r="F23" s="136">
        <f>F25+F28</f>
        <v>0</v>
      </c>
      <c r="G23" s="136">
        <f>G25+G28</f>
        <v>0</v>
      </c>
      <c r="H23" s="145" t="e">
        <f t="shared" si="1"/>
        <v>#DIV/0!</v>
      </c>
      <c r="I23" s="145" t="e">
        <f t="shared" si="2"/>
        <v>#DIV/0!</v>
      </c>
      <c r="M23" s="139"/>
    </row>
    <row r="24" spans="1:13" ht="15" hidden="1" customHeight="1" x14ac:dyDescent="0.25">
      <c r="A24" s="190" t="s">
        <v>102</v>
      </c>
      <c r="B24" s="191"/>
      <c r="C24" s="192"/>
      <c r="D24" s="90" t="s">
        <v>40</v>
      </c>
      <c r="E24" s="91">
        <f>E25+E28</f>
        <v>0</v>
      </c>
      <c r="F24" s="91">
        <f>F25+F28</f>
        <v>0</v>
      </c>
      <c r="G24" s="91">
        <f>G25+G28</f>
        <v>0</v>
      </c>
      <c r="H24" s="140" t="e">
        <f t="shared" si="1"/>
        <v>#DIV/0!</v>
      </c>
      <c r="I24" s="140" t="e">
        <f t="shared" si="2"/>
        <v>#DIV/0!</v>
      </c>
      <c r="M24" s="139"/>
    </row>
    <row r="25" spans="1:13" hidden="1" x14ac:dyDescent="0.25">
      <c r="A25" s="85">
        <v>3</v>
      </c>
      <c r="B25" s="102"/>
      <c r="C25" s="103"/>
      <c r="D25" s="86" t="s">
        <v>32</v>
      </c>
      <c r="E25" s="87">
        <f>SUM(E26:E27)</f>
        <v>0</v>
      </c>
      <c r="F25" s="87">
        <f>SUM(F26:F27)</f>
        <v>0</v>
      </c>
      <c r="G25" s="87">
        <f>SUM(G26:G27)</f>
        <v>0</v>
      </c>
      <c r="H25" s="140" t="e">
        <f t="shared" si="1"/>
        <v>#DIV/0!</v>
      </c>
      <c r="I25" s="140" t="e">
        <f t="shared" si="2"/>
        <v>#DIV/0!</v>
      </c>
      <c r="M25" s="139"/>
    </row>
    <row r="26" spans="1:13" hidden="1" x14ac:dyDescent="0.25">
      <c r="A26" s="95">
        <v>31</v>
      </c>
      <c r="B26" s="96"/>
      <c r="C26" s="97"/>
      <c r="D26" s="93" t="s">
        <v>32</v>
      </c>
      <c r="E26" s="91"/>
      <c r="F26" s="91"/>
      <c r="G26" s="91"/>
      <c r="H26" s="140" t="e">
        <f t="shared" si="1"/>
        <v>#DIV/0!</v>
      </c>
      <c r="I26" s="140" t="e">
        <f t="shared" si="2"/>
        <v>#DIV/0!</v>
      </c>
      <c r="M26" s="139"/>
    </row>
    <row r="27" spans="1:13" hidden="1" x14ac:dyDescent="0.25">
      <c r="A27" s="184">
        <v>32</v>
      </c>
      <c r="B27" s="185"/>
      <c r="C27" s="186"/>
      <c r="D27" s="93" t="s">
        <v>34</v>
      </c>
      <c r="E27" s="91"/>
      <c r="F27" s="91"/>
      <c r="G27" s="91"/>
      <c r="H27" s="140" t="e">
        <f t="shared" si="1"/>
        <v>#DIV/0!</v>
      </c>
      <c r="I27" s="140" t="e">
        <f t="shared" si="2"/>
        <v>#DIV/0!</v>
      </c>
      <c r="M27" s="139"/>
    </row>
    <row r="28" spans="1:13" ht="25.5" hidden="1" x14ac:dyDescent="0.25">
      <c r="A28" s="187">
        <v>4</v>
      </c>
      <c r="B28" s="188"/>
      <c r="C28" s="189"/>
      <c r="D28" s="86" t="s">
        <v>128</v>
      </c>
      <c r="E28" s="87">
        <f>SUM(E29)</f>
        <v>0</v>
      </c>
      <c r="F28" s="87">
        <v>0</v>
      </c>
      <c r="G28" s="87">
        <v>0</v>
      </c>
      <c r="H28" s="140" t="e">
        <f t="shared" si="1"/>
        <v>#DIV/0!</v>
      </c>
      <c r="I28" s="140">
        <v>0</v>
      </c>
      <c r="M28" s="139"/>
    </row>
    <row r="29" spans="1:13" hidden="1" x14ac:dyDescent="0.25">
      <c r="A29" s="92">
        <v>42</v>
      </c>
      <c r="B29" s="96"/>
      <c r="C29" s="97"/>
      <c r="D29" s="93" t="s">
        <v>128</v>
      </c>
      <c r="E29" s="91"/>
      <c r="F29" s="91">
        <v>0</v>
      </c>
      <c r="G29" s="91">
        <v>0</v>
      </c>
      <c r="H29" s="140" t="e">
        <f t="shared" si="1"/>
        <v>#DIV/0!</v>
      </c>
      <c r="I29" s="140">
        <v>0</v>
      </c>
      <c r="M29" s="139"/>
    </row>
    <row r="30" spans="1:13" ht="25.5" x14ac:dyDescent="0.25">
      <c r="A30" s="193" t="s">
        <v>110</v>
      </c>
      <c r="B30" s="194"/>
      <c r="C30" s="195"/>
      <c r="D30" s="106" t="s">
        <v>111</v>
      </c>
      <c r="E30" s="107">
        <f>E31</f>
        <v>308109</v>
      </c>
      <c r="F30" s="108">
        <f>F31+F36</f>
        <v>782045</v>
      </c>
      <c r="G30" s="108">
        <f t="shared" ref="G30" si="6">G31+G36</f>
        <v>351707.52</v>
      </c>
      <c r="H30" s="142">
        <f t="shared" si="1"/>
        <v>114.15035588054879</v>
      </c>
      <c r="I30" s="142">
        <f t="shared" si="2"/>
        <v>44.972798240510457</v>
      </c>
      <c r="L30" s="146"/>
      <c r="M30" s="146"/>
    </row>
    <row r="31" spans="1:13" ht="25.5" x14ac:dyDescent="0.25">
      <c r="A31" s="175" t="s">
        <v>112</v>
      </c>
      <c r="B31" s="176"/>
      <c r="C31" s="177"/>
      <c r="D31" s="135" t="s">
        <v>113</v>
      </c>
      <c r="E31" s="136">
        <f>E33+E41</f>
        <v>308109</v>
      </c>
      <c r="F31" s="138">
        <f>F32</f>
        <v>704588</v>
      </c>
      <c r="G31" s="138">
        <f>SUM(G32)</f>
        <v>351707.52</v>
      </c>
      <c r="H31" s="143">
        <f t="shared" si="1"/>
        <v>114.15035588054879</v>
      </c>
      <c r="I31" s="143">
        <f t="shared" si="2"/>
        <v>49.916762703878014</v>
      </c>
      <c r="M31" s="139"/>
    </row>
    <row r="32" spans="1:13" x14ac:dyDescent="0.25">
      <c r="A32" s="178" t="s">
        <v>114</v>
      </c>
      <c r="B32" s="179"/>
      <c r="C32" s="180"/>
      <c r="D32" s="90" t="s">
        <v>115</v>
      </c>
      <c r="E32" s="91">
        <f>SUM(E33)</f>
        <v>290858</v>
      </c>
      <c r="F32" s="94">
        <f>F33</f>
        <v>704588</v>
      </c>
      <c r="G32" s="94">
        <f>SUM(G33)</f>
        <v>351707.52</v>
      </c>
      <c r="H32" s="140">
        <f t="shared" si="1"/>
        <v>120.92069669735747</v>
      </c>
      <c r="I32" s="140">
        <f t="shared" si="2"/>
        <v>49.916762703878014</v>
      </c>
      <c r="M32" s="139"/>
    </row>
    <row r="33" spans="1:13" x14ac:dyDescent="0.25">
      <c r="A33" s="187">
        <v>3</v>
      </c>
      <c r="B33" s="188"/>
      <c r="C33" s="189"/>
      <c r="D33" s="86" t="s">
        <v>32</v>
      </c>
      <c r="E33" s="87">
        <f>SUM(E34:E35)</f>
        <v>290858</v>
      </c>
      <c r="F33" s="94">
        <f>SUM(F34:F35)</f>
        <v>704588</v>
      </c>
      <c r="G33" s="94">
        <f>SUM(G34:G35)</f>
        <v>351707.52</v>
      </c>
      <c r="H33" s="140">
        <f t="shared" si="1"/>
        <v>120.92069669735747</v>
      </c>
      <c r="I33" s="140">
        <f t="shared" si="2"/>
        <v>49.916762703878014</v>
      </c>
      <c r="M33" s="139"/>
    </row>
    <row r="34" spans="1:13" x14ac:dyDescent="0.25">
      <c r="A34" s="184">
        <v>31</v>
      </c>
      <c r="B34" s="185"/>
      <c r="C34" s="186"/>
      <c r="D34" s="93" t="s">
        <v>33</v>
      </c>
      <c r="E34" s="91">
        <v>288406</v>
      </c>
      <c r="F34" s="94">
        <v>684680</v>
      </c>
      <c r="G34" s="94">
        <v>342340.02</v>
      </c>
      <c r="H34" s="140">
        <f t="shared" si="1"/>
        <v>118.70072744672441</v>
      </c>
      <c r="I34" s="140">
        <f t="shared" si="2"/>
        <v>50.000002921072614</v>
      </c>
    </row>
    <row r="35" spans="1:13" x14ac:dyDescent="0.25">
      <c r="A35" s="184">
        <v>32</v>
      </c>
      <c r="B35" s="185"/>
      <c r="C35" s="186"/>
      <c r="D35" s="93" t="s">
        <v>34</v>
      </c>
      <c r="E35" s="91">
        <v>2452</v>
      </c>
      <c r="F35" s="94">
        <v>19908</v>
      </c>
      <c r="G35" s="94">
        <v>9367.5</v>
      </c>
      <c r="H35" s="140">
        <f t="shared" si="1"/>
        <v>382.03507340946163</v>
      </c>
      <c r="I35" s="140">
        <f t="shared" si="2"/>
        <v>47.053948161543097</v>
      </c>
    </row>
    <row r="36" spans="1:13" ht="31.5" customHeight="1" x14ac:dyDescent="0.25">
      <c r="A36" s="175" t="s">
        <v>116</v>
      </c>
      <c r="B36" s="176"/>
      <c r="C36" s="177"/>
      <c r="D36" s="135" t="s">
        <v>117</v>
      </c>
      <c r="E36" s="136">
        <f>E37</f>
        <v>17251</v>
      </c>
      <c r="F36" s="137">
        <f>F37</f>
        <v>77457</v>
      </c>
      <c r="G36" s="137">
        <f>G37</f>
        <v>0</v>
      </c>
      <c r="H36" s="143">
        <f t="shared" si="1"/>
        <v>0</v>
      </c>
      <c r="I36" s="143">
        <f t="shared" si="2"/>
        <v>0</v>
      </c>
    </row>
    <row r="37" spans="1:13" ht="15" customHeight="1" x14ac:dyDescent="0.25">
      <c r="A37" s="178" t="s">
        <v>114</v>
      </c>
      <c r="B37" s="179"/>
      <c r="C37" s="180"/>
      <c r="D37" s="90" t="s">
        <v>115</v>
      </c>
      <c r="E37" s="91">
        <f>E41</f>
        <v>17251</v>
      </c>
      <c r="F37" s="98">
        <f>F41</f>
        <v>77457</v>
      </c>
      <c r="G37" s="98">
        <f>G41</f>
        <v>0</v>
      </c>
      <c r="H37" s="140">
        <f t="shared" si="1"/>
        <v>0</v>
      </c>
      <c r="I37" s="140">
        <f t="shared" si="2"/>
        <v>0</v>
      </c>
    </row>
    <row r="38" spans="1:13" hidden="1" x14ac:dyDescent="0.25">
      <c r="A38" s="181"/>
      <c r="B38" s="182"/>
      <c r="C38" s="183"/>
      <c r="D38" s="93"/>
      <c r="E38" s="91"/>
      <c r="F38" s="94"/>
      <c r="G38" s="94"/>
      <c r="H38" s="140" t="e">
        <f t="shared" si="1"/>
        <v>#DIV/0!</v>
      </c>
      <c r="I38" s="140" t="e">
        <f t="shared" si="2"/>
        <v>#DIV/0!</v>
      </c>
    </row>
    <row r="39" spans="1:13" hidden="1" x14ac:dyDescent="0.25">
      <c r="A39" s="184"/>
      <c r="B39" s="185"/>
      <c r="C39" s="186"/>
      <c r="D39" s="93"/>
      <c r="E39" s="91"/>
      <c r="F39" s="94"/>
      <c r="G39" s="94"/>
      <c r="H39" s="140" t="e">
        <f t="shared" si="1"/>
        <v>#DIV/0!</v>
      </c>
      <c r="I39" s="140" t="e">
        <f t="shared" si="2"/>
        <v>#DIV/0!</v>
      </c>
    </row>
    <row r="40" spans="1:13" ht="15" hidden="1" customHeight="1" x14ac:dyDescent="0.25">
      <c r="A40" s="178"/>
      <c r="B40" s="179"/>
      <c r="C40" s="180"/>
      <c r="D40" s="90"/>
      <c r="E40" s="91"/>
      <c r="F40" s="94"/>
      <c r="G40" s="94"/>
      <c r="H40" s="140" t="e">
        <f t="shared" si="1"/>
        <v>#DIV/0!</v>
      </c>
      <c r="I40" s="140" t="e">
        <f t="shared" si="2"/>
        <v>#DIV/0!</v>
      </c>
    </row>
    <row r="41" spans="1:13" ht="25.5" x14ac:dyDescent="0.25">
      <c r="A41" s="187">
        <v>4</v>
      </c>
      <c r="B41" s="188"/>
      <c r="C41" s="189"/>
      <c r="D41" s="86" t="s">
        <v>35</v>
      </c>
      <c r="E41" s="87">
        <f>SUM(E42:E43)</f>
        <v>17251</v>
      </c>
      <c r="F41" s="94">
        <f>SUM(F42:F43)</f>
        <v>77457</v>
      </c>
      <c r="G41" s="94">
        <f t="shared" ref="G41" si="7">SUM(G42:G43)</f>
        <v>0</v>
      </c>
      <c r="H41" s="140">
        <f t="shared" si="1"/>
        <v>0</v>
      </c>
      <c r="I41" s="140">
        <f t="shared" si="2"/>
        <v>0</v>
      </c>
    </row>
    <row r="42" spans="1:13" ht="25.5" x14ac:dyDescent="0.25">
      <c r="A42" s="184">
        <v>42</v>
      </c>
      <c r="B42" s="185"/>
      <c r="C42" s="186"/>
      <c r="D42" s="93" t="s">
        <v>72</v>
      </c>
      <c r="E42" s="91">
        <v>17251</v>
      </c>
      <c r="F42" s="94">
        <v>63100</v>
      </c>
      <c r="G42" s="94">
        <v>0</v>
      </c>
      <c r="H42" s="140">
        <f t="shared" si="1"/>
        <v>0</v>
      </c>
      <c r="I42" s="140">
        <f t="shared" si="2"/>
        <v>0</v>
      </c>
    </row>
    <row r="43" spans="1:13" ht="27.75" customHeight="1" x14ac:dyDescent="0.25">
      <c r="A43" s="184">
        <v>45</v>
      </c>
      <c r="B43" s="185"/>
      <c r="C43" s="186"/>
      <c r="D43" s="93" t="s">
        <v>73</v>
      </c>
      <c r="E43" s="91">
        <v>0</v>
      </c>
      <c r="F43" s="94">
        <v>14357</v>
      </c>
      <c r="G43" s="94">
        <v>0</v>
      </c>
      <c r="H43" s="140">
        <v>0</v>
      </c>
      <c r="I43" s="140">
        <f t="shared" si="2"/>
        <v>0</v>
      </c>
    </row>
    <row r="44" spans="1:13" ht="28.5" customHeight="1" x14ac:dyDescent="0.25">
      <c r="A44" s="193" t="s">
        <v>118</v>
      </c>
      <c r="B44" s="194"/>
      <c r="C44" s="195"/>
      <c r="D44" s="106" t="s">
        <v>119</v>
      </c>
      <c r="E44" s="107">
        <v>1127618</v>
      </c>
      <c r="F44" s="107">
        <f>F45+F96</f>
        <v>3379659</v>
      </c>
      <c r="G44" s="107">
        <f>G45+G96</f>
        <v>1524564.63</v>
      </c>
      <c r="H44" s="142">
        <f t="shared" si="1"/>
        <v>135.20222539902699</v>
      </c>
      <c r="I44" s="142">
        <f t="shared" si="2"/>
        <v>45.110013465855573</v>
      </c>
    </row>
    <row r="45" spans="1:13" x14ac:dyDescent="0.25">
      <c r="A45" s="175" t="s">
        <v>120</v>
      </c>
      <c r="B45" s="176"/>
      <c r="C45" s="177"/>
      <c r="D45" s="135" t="s">
        <v>121</v>
      </c>
      <c r="E45" s="136">
        <f>E58+E62+E75</f>
        <v>1401460</v>
      </c>
      <c r="F45" s="136">
        <f>F46+F52+F58+F62+F75+F81+F88+F93</f>
        <v>3319659</v>
      </c>
      <c r="G45" s="136">
        <f>G46+G52+G58+G62+G75+G81+G88+G93</f>
        <v>1470755.95</v>
      </c>
      <c r="H45" s="143">
        <f t="shared" si="1"/>
        <v>104.94455425056725</v>
      </c>
      <c r="I45" s="143">
        <f t="shared" si="2"/>
        <v>44.304428557270484</v>
      </c>
    </row>
    <row r="46" spans="1:13" ht="15" customHeight="1" x14ac:dyDescent="0.25">
      <c r="A46" s="190" t="s">
        <v>102</v>
      </c>
      <c r="B46" s="191"/>
      <c r="C46" s="192"/>
      <c r="D46" s="105" t="s">
        <v>40</v>
      </c>
      <c r="E46" s="87">
        <v>0</v>
      </c>
      <c r="F46" s="87">
        <f>F47+F49</f>
        <v>111985</v>
      </c>
      <c r="G46" s="87">
        <f>G47+G49</f>
        <v>0</v>
      </c>
      <c r="H46" s="140">
        <v>0</v>
      </c>
      <c r="I46" s="140">
        <f t="shared" si="2"/>
        <v>0</v>
      </c>
    </row>
    <row r="47" spans="1:13" ht="15" customHeight="1" x14ac:dyDescent="0.25">
      <c r="A47" s="88">
        <v>3</v>
      </c>
      <c r="B47" s="89"/>
      <c r="C47" s="90"/>
      <c r="D47" s="93" t="s">
        <v>32</v>
      </c>
      <c r="E47" s="87">
        <v>0</v>
      </c>
      <c r="F47" s="87">
        <f>SUM(F48)</f>
        <v>0</v>
      </c>
      <c r="G47" s="87">
        <f>SUM(G48)</f>
        <v>0</v>
      </c>
      <c r="H47" s="140">
        <v>0</v>
      </c>
      <c r="I47" s="140">
        <v>0</v>
      </c>
    </row>
    <row r="48" spans="1:13" ht="15" customHeight="1" x14ac:dyDescent="0.25">
      <c r="A48" s="88">
        <v>31</v>
      </c>
      <c r="B48" s="89"/>
      <c r="C48" s="90"/>
      <c r="D48" s="93" t="s">
        <v>33</v>
      </c>
      <c r="E48" s="91">
        <v>0</v>
      </c>
      <c r="F48" s="91">
        <v>0</v>
      </c>
      <c r="G48" s="91">
        <v>0</v>
      </c>
      <c r="H48" s="140">
        <v>0</v>
      </c>
      <c r="I48" s="140">
        <v>0</v>
      </c>
    </row>
    <row r="49" spans="1:9" ht="15" customHeight="1" x14ac:dyDescent="0.25">
      <c r="A49" s="88">
        <v>4</v>
      </c>
      <c r="B49" s="104"/>
      <c r="C49" s="93"/>
      <c r="D49" s="86" t="s">
        <v>129</v>
      </c>
      <c r="E49" s="87">
        <f>SUM(E50:E51)</f>
        <v>0</v>
      </c>
      <c r="F49" s="91">
        <f>F50</f>
        <v>111985</v>
      </c>
      <c r="G49" s="91">
        <f>G50</f>
        <v>0</v>
      </c>
      <c r="H49" s="140">
        <v>0</v>
      </c>
      <c r="I49" s="140">
        <f t="shared" si="2"/>
        <v>0</v>
      </c>
    </row>
    <row r="50" spans="1:9" ht="30" customHeight="1" x14ac:dyDescent="0.25">
      <c r="A50" s="88">
        <v>42</v>
      </c>
      <c r="B50" s="99"/>
      <c r="C50" s="90"/>
      <c r="D50" s="93" t="s">
        <v>35</v>
      </c>
      <c r="E50" s="91">
        <v>0</v>
      </c>
      <c r="F50" s="91">
        <v>111985</v>
      </c>
      <c r="G50" s="91">
        <v>0</v>
      </c>
      <c r="H50" s="140">
        <v>0</v>
      </c>
      <c r="I50" s="140">
        <f t="shared" si="2"/>
        <v>0</v>
      </c>
    </row>
    <row r="51" spans="1:9" ht="26.25" customHeight="1" x14ac:dyDescent="0.25">
      <c r="A51" s="88">
        <v>45</v>
      </c>
      <c r="B51" s="89"/>
      <c r="C51" s="90"/>
      <c r="D51" s="93" t="s">
        <v>72</v>
      </c>
      <c r="E51" s="91">
        <v>0</v>
      </c>
      <c r="F51" s="91">
        <v>0</v>
      </c>
      <c r="G51" s="87">
        <v>0</v>
      </c>
      <c r="H51" s="140">
        <v>0</v>
      </c>
      <c r="I51" s="140">
        <v>0</v>
      </c>
    </row>
    <row r="52" spans="1:9" ht="24" customHeight="1" x14ac:dyDescent="0.25">
      <c r="A52" s="190" t="s">
        <v>114</v>
      </c>
      <c r="B52" s="191"/>
      <c r="C52" s="192"/>
      <c r="D52" s="105" t="s">
        <v>78</v>
      </c>
      <c r="E52" s="87">
        <f>SUM(E53)</f>
        <v>145000</v>
      </c>
      <c r="F52" s="87">
        <f>F53+F55</f>
        <v>427100</v>
      </c>
      <c r="G52" s="87">
        <f>G53+G55</f>
        <v>277100</v>
      </c>
      <c r="H52" s="140">
        <v>0</v>
      </c>
      <c r="I52" s="140">
        <f t="shared" si="2"/>
        <v>64.879419339733076</v>
      </c>
    </row>
    <row r="53" spans="1:9" ht="19.5" customHeight="1" x14ac:dyDescent="0.25">
      <c r="A53" s="88">
        <v>3</v>
      </c>
      <c r="B53" s="89"/>
      <c r="C53" s="90"/>
      <c r="D53" s="93" t="s">
        <v>32</v>
      </c>
      <c r="E53" s="87">
        <f>SUM(E54)</f>
        <v>145000</v>
      </c>
      <c r="F53" s="87">
        <f>SUM(F54)</f>
        <v>277100</v>
      </c>
      <c r="G53" s="91">
        <f>SUM(G54)</f>
        <v>277100</v>
      </c>
      <c r="H53" s="140">
        <v>0</v>
      </c>
      <c r="I53" s="140">
        <f t="shared" si="2"/>
        <v>100</v>
      </c>
    </row>
    <row r="54" spans="1:9" ht="20.25" customHeight="1" x14ac:dyDescent="0.25">
      <c r="A54" s="88">
        <v>31</v>
      </c>
      <c r="B54" s="89"/>
      <c r="C54" s="90"/>
      <c r="D54" s="93" t="s">
        <v>33</v>
      </c>
      <c r="E54" s="91">
        <v>145000</v>
      </c>
      <c r="F54" s="91">
        <v>277100</v>
      </c>
      <c r="G54" s="91">
        <v>277100</v>
      </c>
      <c r="H54" s="140">
        <v>0</v>
      </c>
      <c r="I54" s="140">
        <f t="shared" si="2"/>
        <v>100</v>
      </c>
    </row>
    <row r="55" spans="1:9" ht="21.75" customHeight="1" x14ac:dyDescent="0.25">
      <c r="A55" s="88">
        <v>4</v>
      </c>
      <c r="B55" s="104"/>
      <c r="C55" s="93"/>
      <c r="D55" s="86" t="s">
        <v>129</v>
      </c>
      <c r="E55" s="87">
        <f>SUM(E56:E57)</f>
        <v>227666</v>
      </c>
      <c r="F55" s="91">
        <f>F56</f>
        <v>150000</v>
      </c>
      <c r="G55" s="91">
        <f>SUM(G56)</f>
        <v>0</v>
      </c>
      <c r="H55" s="140">
        <f t="shared" si="1"/>
        <v>0</v>
      </c>
      <c r="I55" s="140">
        <v>0</v>
      </c>
    </row>
    <row r="56" spans="1:9" ht="27" customHeight="1" x14ac:dyDescent="0.25">
      <c r="A56" s="88">
        <v>42</v>
      </c>
      <c r="B56" s="99"/>
      <c r="C56" s="90"/>
      <c r="D56" s="93" t="s">
        <v>35</v>
      </c>
      <c r="E56" s="91">
        <v>21438</v>
      </c>
      <c r="F56" s="91">
        <v>150000</v>
      </c>
      <c r="G56" s="91">
        <v>0</v>
      </c>
      <c r="H56" s="140">
        <f t="shared" si="1"/>
        <v>0</v>
      </c>
      <c r="I56" s="140">
        <v>0</v>
      </c>
    </row>
    <row r="57" spans="1:9" ht="29.25" customHeight="1" x14ac:dyDescent="0.25">
      <c r="A57" s="88">
        <v>45</v>
      </c>
      <c r="B57" s="89"/>
      <c r="C57" s="90"/>
      <c r="D57" s="93" t="s">
        <v>72</v>
      </c>
      <c r="E57" s="91">
        <v>206228</v>
      </c>
      <c r="F57" s="91">
        <v>0</v>
      </c>
      <c r="G57" s="91">
        <v>0</v>
      </c>
      <c r="H57" s="140">
        <f t="shared" si="1"/>
        <v>0</v>
      </c>
      <c r="I57" s="140">
        <v>0</v>
      </c>
    </row>
    <row r="58" spans="1:9" x14ac:dyDescent="0.25">
      <c r="A58" s="190" t="s">
        <v>122</v>
      </c>
      <c r="B58" s="191"/>
      <c r="C58" s="192"/>
      <c r="D58" s="105" t="s">
        <v>123</v>
      </c>
      <c r="E58" s="87">
        <f>SUM(E59)</f>
        <v>22255</v>
      </c>
      <c r="F58" s="98">
        <f>F59</f>
        <v>90632</v>
      </c>
      <c r="G58" s="98">
        <f>G59</f>
        <v>23555.98</v>
      </c>
      <c r="H58" s="140">
        <f t="shared" si="1"/>
        <v>105.84578746349136</v>
      </c>
      <c r="I58" s="140">
        <f t="shared" si="2"/>
        <v>25.990797952158179</v>
      </c>
    </row>
    <row r="59" spans="1:9" x14ac:dyDescent="0.25">
      <c r="A59" s="181">
        <v>3</v>
      </c>
      <c r="B59" s="182"/>
      <c r="C59" s="183"/>
      <c r="D59" s="93" t="s">
        <v>32</v>
      </c>
      <c r="E59" s="91">
        <f>SUM(E60)</f>
        <v>22255</v>
      </c>
      <c r="F59" s="94">
        <f>SUM(F60:F61)</f>
        <v>90632</v>
      </c>
      <c r="G59" s="94">
        <f>SUM(G60:G61)</f>
        <v>23555.98</v>
      </c>
      <c r="H59" s="140">
        <f t="shared" si="1"/>
        <v>105.84578746349136</v>
      </c>
      <c r="I59" s="140">
        <f t="shared" si="2"/>
        <v>25.990797952158179</v>
      </c>
    </row>
    <row r="60" spans="1:9" x14ac:dyDescent="0.25">
      <c r="A60" s="184">
        <v>31</v>
      </c>
      <c r="B60" s="185"/>
      <c r="C60" s="186"/>
      <c r="D60" s="93" t="s">
        <v>33</v>
      </c>
      <c r="E60" s="91">
        <v>22255</v>
      </c>
      <c r="F60" s="94">
        <v>60632</v>
      </c>
      <c r="G60" s="94">
        <v>23555.98</v>
      </c>
      <c r="H60" s="140">
        <f t="shared" si="1"/>
        <v>105.84578746349136</v>
      </c>
      <c r="I60" s="140">
        <f t="shared" si="2"/>
        <v>38.850738883757749</v>
      </c>
    </row>
    <row r="61" spans="1:9" x14ac:dyDescent="0.25">
      <c r="A61" s="95">
        <v>32</v>
      </c>
      <c r="B61" s="96"/>
      <c r="C61" s="97"/>
      <c r="D61" s="93" t="s">
        <v>34</v>
      </c>
      <c r="E61" s="91">
        <v>0</v>
      </c>
      <c r="F61" s="94">
        <v>30000</v>
      </c>
      <c r="G61" s="94">
        <v>0</v>
      </c>
      <c r="H61" s="140">
        <v>0</v>
      </c>
      <c r="I61" s="140">
        <v>0</v>
      </c>
    </row>
    <row r="62" spans="1:9" ht="15" customHeight="1" x14ac:dyDescent="0.25">
      <c r="A62" s="190" t="s">
        <v>124</v>
      </c>
      <c r="B62" s="191"/>
      <c r="C62" s="192"/>
      <c r="D62" s="105" t="s">
        <v>64</v>
      </c>
      <c r="E62" s="87">
        <f>E63+E72</f>
        <v>1364030</v>
      </c>
      <c r="F62" s="98">
        <f>F63</f>
        <v>2460957</v>
      </c>
      <c r="G62" s="98">
        <f>G63+G69</f>
        <v>1147971.97</v>
      </c>
      <c r="H62" s="140">
        <f t="shared" si="1"/>
        <v>84.160316855201131</v>
      </c>
      <c r="I62" s="140">
        <f t="shared" si="2"/>
        <v>46.647380267107472</v>
      </c>
    </row>
    <row r="63" spans="1:9" ht="15" customHeight="1" x14ac:dyDescent="0.25">
      <c r="A63" s="181">
        <v>3</v>
      </c>
      <c r="B63" s="182"/>
      <c r="C63" s="183"/>
      <c r="D63" s="93" t="s">
        <v>32</v>
      </c>
      <c r="E63" s="91">
        <f>E64+E65+E66+E67</f>
        <v>1211562</v>
      </c>
      <c r="F63" s="94">
        <f>SUM(F64:F67)</f>
        <v>2460957</v>
      </c>
      <c r="G63" s="94">
        <f>SUM(G64:G67:G72)</f>
        <v>1147971.97</v>
      </c>
      <c r="H63" s="140">
        <f t="shared" si="1"/>
        <v>94.751401083890059</v>
      </c>
      <c r="I63" s="140">
        <f t="shared" si="2"/>
        <v>46.647380267107472</v>
      </c>
    </row>
    <row r="64" spans="1:9" x14ac:dyDescent="0.25">
      <c r="A64" s="184">
        <v>31</v>
      </c>
      <c r="B64" s="185"/>
      <c r="C64" s="186"/>
      <c r="D64" s="93" t="s">
        <v>33</v>
      </c>
      <c r="E64" s="91">
        <v>734348</v>
      </c>
      <c r="F64" s="94">
        <v>1630505</v>
      </c>
      <c r="G64" s="94">
        <v>589516.63</v>
      </c>
      <c r="H64" s="140">
        <f t="shared" si="1"/>
        <v>80.277556417393399</v>
      </c>
      <c r="I64" s="140">
        <f t="shared" si="2"/>
        <v>36.155462878065386</v>
      </c>
    </row>
    <row r="65" spans="1:9" x14ac:dyDescent="0.25">
      <c r="A65" s="184">
        <v>32</v>
      </c>
      <c r="B65" s="185"/>
      <c r="C65" s="186"/>
      <c r="D65" s="93" t="s">
        <v>34</v>
      </c>
      <c r="E65" s="91">
        <v>471080</v>
      </c>
      <c r="F65" s="94">
        <v>820692</v>
      </c>
      <c r="G65" s="94">
        <v>547247.74</v>
      </c>
      <c r="H65" s="140">
        <f t="shared" si="1"/>
        <v>116.16874840791374</v>
      </c>
      <c r="I65" s="140">
        <f t="shared" si="2"/>
        <v>66.681256793047822</v>
      </c>
    </row>
    <row r="66" spans="1:9" x14ac:dyDescent="0.25">
      <c r="A66" s="95">
        <v>34</v>
      </c>
      <c r="B66" s="96"/>
      <c r="C66" s="97"/>
      <c r="D66" s="93" t="s">
        <v>70</v>
      </c>
      <c r="E66" s="91">
        <v>5500</v>
      </c>
      <c r="F66" s="94">
        <v>7769</v>
      </c>
      <c r="G66" s="94">
        <v>9590.7000000000007</v>
      </c>
      <c r="H66" s="140">
        <f t="shared" si="1"/>
        <v>174.37636363636364</v>
      </c>
      <c r="I66" s="140">
        <f t="shared" si="2"/>
        <v>123.44832024713605</v>
      </c>
    </row>
    <row r="67" spans="1:9" x14ac:dyDescent="0.25">
      <c r="A67" s="95">
        <v>37</v>
      </c>
      <c r="B67" s="96"/>
      <c r="C67" s="97"/>
      <c r="D67" s="93" t="s">
        <v>71</v>
      </c>
      <c r="E67" s="91">
        <v>634</v>
      </c>
      <c r="F67" s="94">
        <v>1991</v>
      </c>
      <c r="G67" s="94">
        <v>1616.9</v>
      </c>
      <c r="H67" s="140">
        <f t="shared" si="1"/>
        <v>255.03154574132495</v>
      </c>
      <c r="I67" s="140">
        <f t="shared" si="2"/>
        <v>81.210447011551992</v>
      </c>
    </row>
    <row r="68" spans="1:9" hidden="1" x14ac:dyDescent="0.25">
      <c r="A68" s="95"/>
      <c r="B68" s="96"/>
      <c r="C68" s="97"/>
      <c r="D68" s="93"/>
      <c r="E68" s="91"/>
      <c r="F68" s="94">
        <v>0</v>
      </c>
      <c r="G68" s="94"/>
      <c r="H68" s="140" t="e">
        <f t="shared" si="1"/>
        <v>#DIV/0!</v>
      </c>
      <c r="I68" s="140" t="e">
        <f t="shared" si="2"/>
        <v>#DIV/0!</v>
      </c>
    </row>
    <row r="69" spans="1:9" hidden="1" x14ac:dyDescent="0.25">
      <c r="A69" s="95"/>
      <c r="B69" s="96"/>
      <c r="C69" s="97"/>
      <c r="D69" s="93"/>
      <c r="E69" s="91"/>
      <c r="F69" s="94"/>
      <c r="G69" s="94"/>
      <c r="H69" s="140" t="e">
        <f t="shared" si="1"/>
        <v>#DIV/0!</v>
      </c>
      <c r="I69" s="140" t="e">
        <f t="shared" si="2"/>
        <v>#DIV/0!</v>
      </c>
    </row>
    <row r="70" spans="1:9" hidden="1" x14ac:dyDescent="0.25">
      <c r="A70" s="184"/>
      <c r="B70" s="185"/>
      <c r="C70" s="186"/>
      <c r="D70" s="93"/>
      <c r="E70" s="91"/>
      <c r="F70" s="94"/>
      <c r="G70" s="94"/>
      <c r="H70" s="140" t="e">
        <f t="shared" si="1"/>
        <v>#DIV/0!</v>
      </c>
      <c r="I70" s="140" t="e">
        <f t="shared" si="2"/>
        <v>#DIV/0!</v>
      </c>
    </row>
    <row r="71" spans="1:9" hidden="1" x14ac:dyDescent="0.25">
      <c r="A71" s="184"/>
      <c r="B71" s="185"/>
      <c r="C71" s="186"/>
      <c r="D71" s="93"/>
      <c r="E71" s="91"/>
      <c r="F71" s="94"/>
      <c r="G71" s="94"/>
      <c r="H71" s="140" t="e">
        <f t="shared" ref="H71:H77" si="8">G71/E71*100</f>
        <v>#DIV/0!</v>
      </c>
      <c r="I71" s="140" t="e">
        <f t="shared" ref="I71:I100" si="9">G71/F71*100</f>
        <v>#DIV/0!</v>
      </c>
    </row>
    <row r="72" spans="1:9" ht="25.5" x14ac:dyDescent="0.25">
      <c r="A72" s="181">
        <v>4</v>
      </c>
      <c r="B72" s="182"/>
      <c r="C72" s="183"/>
      <c r="D72" s="93" t="s">
        <v>35</v>
      </c>
      <c r="E72" s="87">
        <f>SUM(E73:E74)</f>
        <v>152468</v>
      </c>
      <c r="F72" s="98">
        <v>0</v>
      </c>
      <c r="G72" s="98">
        <f>SUM(G73:G74)</f>
        <v>0</v>
      </c>
      <c r="H72" s="140">
        <f t="shared" si="8"/>
        <v>0</v>
      </c>
      <c r="I72" s="140">
        <v>0</v>
      </c>
    </row>
    <row r="73" spans="1:9" ht="25.5" x14ac:dyDescent="0.25">
      <c r="A73" s="95">
        <v>42</v>
      </c>
      <c r="B73" s="96"/>
      <c r="C73" s="97"/>
      <c r="D73" s="93" t="s">
        <v>72</v>
      </c>
      <c r="E73" s="91">
        <v>3189</v>
      </c>
      <c r="F73" s="94">
        <v>0</v>
      </c>
      <c r="G73" s="94">
        <v>0</v>
      </c>
      <c r="H73" s="140">
        <f t="shared" si="8"/>
        <v>0</v>
      </c>
      <c r="I73" s="140">
        <v>0</v>
      </c>
    </row>
    <row r="74" spans="1:9" ht="25.5" x14ac:dyDescent="0.25">
      <c r="A74" s="184">
        <v>45</v>
      </c>
      <c r="B74" s="185"/>
      <c r="C74" s="186"/>
      <c r="D74" s="93" t="s">
        <v>73</v>
      </c>
      <c r="E74" s="91">
        <v>149279</v>
      </c>
      <c r="F74" s="94">
        <v>0</v>
      </c>
      <c r="G74" s="94">
        <v>0</v>
      </c>
      <c r="H74" s="140">
        <f t="shared" si="8"/>
        <v>0</v>
      </c>
      <c r="I74" s="140">
        <v>0</v>
      </c>
    </row>
    <row r="75" spans="1:9" ht="15" customHeight="1" x14ac:dyDescent="0.25">
      <c r="A75" s="187" t="s">
        <v>130</v>
      </c>
      <c r="B75" s="188"/>
      <c r="C75" s="189"/>
      <c r="D75" s="86" t="s">
        <v>134</v>
      </c>
      <c r="E75" s="87">
        <f>SUM(E76)</f>
        <v>15175</v>
      </c>
      <c r="F75" s="98">
        <f>F76+F79</f>
        <v>228985</v>
      </c>
      <c r="G75" s="98">
        <f>G76+G79</f>
        <v>22128</v>
      </c>
      <c r="H75" s="140">
        <f t="shared" si="8"/>
        <v>145.81878088962108</v>
      </c>
      <c r="I75" s="140">
        <f t="shared" si="9"/>
        <v>9.6635150774068173</v>
      </c>
    </row>
    <row r="76" spans="1:9" ht="15" customHeight="1" x14ac:dyDescent="0.25">
      <c r="A76" s="181">
        <v>3</v>
      </c>
      <c r="B76" s="182"/>
      <c r="C76" s="183"/>
      <c r="D76" s="93" t="s">
        <v>32</v>
      </c>
      <c r="E76" s="91">
        <v>15175</v>
      </c>
      <c r="F76" s="94">
        <f>F77+F78</f>
        <v>117000</v>
      </c>
      <c r="G76" s="94">
        <f>G77+G78</f>
        <v>22128</v>
      </c>
      <c r="H76" s="140">
        <f t="shared" si="8"/>
        <v>145.81878088962108</v>
      </c>
      <c r="I76" s="140">
        <f t="shared" si="9"/>
        <v>18.912820512820513</v>
      </c>
    </row>
    <row r="77" spans="1:9" x14ac:dyDescent="0.25">
      <c r="A77" s="95">
        <v>31</v>
      </c>
      <c r="B77" s="96"/>
      <c r="C77" s="97"/>
      <c r="D77" s="93" t="s">
        <v>33</v>
      </c>
      <c r="E77" s="91">
        <v>14599</v>
      </c>
      <c r="F77" s="94">
        <v>35000</v>
      </c>
      <c r="G77" s="94">
        <v>0</v>
      </c>
      <c r="H77" s="140">
        <f t="shared" si="8"/>
        <v>0</v>
      </c>
      <c r="I77" s="140">
        <f t="shared" si="9"/>
        <v>0</v>
      </c>
    </row>
    <row r="78" spans="1:9" x14ac:dyDescent="0.25">
      <c r="A78" s="95">
        <v>32</v>
      </c>
      <c r="B78" s="96"/>
      <c r="C78" s="97"/>
      <c r="D78" s="93" t="s">
        <v>34</v>
      </c>
      <c r="E78" s="91">
        <v>577</v>
      </c>
      <c r="F78" s="94">
        <v>82000</v>
      </c>
      <c r="G78" s="94">
        <v>22128</v>
      </c>
      <c r="H78" s="140">
        <v>0</v>
      </c>
      <c r="I78" s="140">
        <f t="shared" si="9"/>
        <v>26.985365853658539</v>
      </c>
    </row>
    <row r="79" spans="1:9" ht="25.5" x14ac:dyDescent="0.25">
      <c r="A79" s="181">
        <v>4</v>
      </c>
      <c r="B79" s="182"/>
      <c r="C79" s="183"/>
      <c r="D79" s="93" t="s">
        <v>35</v>
      </c>
      <c r="E79" s="91"/>
      <c r="F79" s="94">
        <f>F80</f>
        <v>111985</v>
      </c>
      <c r="G79" s="94">
        <f>G80</f>
        <v>0</v>
      </c>
      <c r="H79" s="140">
        <v>0</v>
      </c>
      <c r="I79" s="140">
        <f t="shared" si="9"/>
        <v>0</v>
      </c>
    </row>
    <row r="80" spans="1:9" ht="25.5" x14ac:dyDescent="0.25">
      <c r="A80" s="95">
        <v>42</v>
      </c>
      <c r="B80" s="96"/>
      <c r="C80" s="97"/>
      <c r="D80" s="93" t="s">
        <v>72</v>
      </c>
      <c r="E80" s="91"/>
      <c r="F80" s="94">
        <v>111985</v>
      </c>
      <c r="G80" s="94">
        <v>0</v>
      </c>
      <c r="H80" s="140">
        <v>0</v>
      </c>
      <c r="I80" s="140">
        <f t="shared" si="9"/>
        <v>0</v>
      </c>
    </row>
    <row r="81" spans="1:10" x14ac:dyDescent="0.25">
      <c r="A81" s="190" t="s">
        <v>131</v>
      </c>
      <c r="B81" s="191"/>
      <c r="C81" s="192"/>
      <c r="D81" s="86" t="s">
        <v>127</v>
      </c>
      <c r="E81" s="87">
        <f>SUM(E82)</f>
        <v>2702</v>
      </c>
      <c r="F81" s="87">
        <f>F82+F85</f>
        <v>0</v>
      </c>
      <c r="G81" s="87">
        <f>SUM(G82)</f>
        <v>0</v>
      </c>
      <c r="H81" s="140">
        <v>0</v>
      </c>
      <c r="I81" s="140">
        <v>0</v>
      </c>
      <c r="J81" s="139"/>
    </row>
    <row r="82" spans="1:10" x14ac:dyDescent="0.25">
      <c r="A82" s="181">
        <v>3</v>
      </c>
      <c r="B82" s="182"/>
      <c r="C82" s="183"/>
      <c r="D82" s="93" t="s">
        <v>32</v>
      </c>
      <c r="E82" s="91">
        <f>SUM(E84)</f>
        <v>2702</v>
      </c>
      <c r="F82" s="91">
        <f>SUM(F83:F84)</f>
        <v>0</v>
      </c>
      <c r="G82" s="91">
        <f>SUM(G83:G84)</f>
        <v>0</v>
      </c>
      <c r="H82" s="140">
        <v>0</v>
      </c>
      <c r="I82" s="140">
        <v>0</v>
      </c>
      <c r="J82" s="139"/>
    </row>
    <row r="83" spans="1:10" x14ac:dyDescent="0.25">
      <c r="A83" s="184">
        <v>31</v>
      </c>
      <c r="B83" s="185"/>
      <c r="C83" s="186"/>
      <c r="D83" s="93" t="s">
        <v>33</v>
      </c>
      <c r="E83" s="91">
        <v>0</v>
      </c>
      <c r="F83" s="91"/>
      <c r="G83" s="91"/>
      <c r="H83" s="140">
        <v>0</v>
      </c>
      <c r="I83" s="140">
        <v>0</v>
      </c>
      <c r="J83" s="139"/>
    </row>
    <row r="84" spans="1:10" x14ac:dyDescent="0.25">
      <c r="A84" s="184">
        <v>32</v>
      </c>
      <c r="B84" s="185"/>
      <c r="C84" s="186"/>
      <c r="D84" s="93" t="s">
        <v>34</v>
      </c>
      <c r="E84" s="91">
        <v>2702</v>
      </c>
      <c r="F84" s="91"/>
      <c r="G84" s="91"/>
      <c r="H84" s="140">
        <v>0</v>
      </c>
      <c r="I84" s="140">
        <v>0</v>
      </c>
    </row>
    <row r="85" spans="1:10" ht="25.5" x14ac:dyDescent="0.25">
      <c r="A85" s="181">
        <v>4</v>
      </c>
      <c r="B85" s="182"/>
      <c r="C85" s="183"/>
      <c r="D85" s="93" t="s">
        <v>35</v>
      </c>
      <c r="E85" s="91">
        <v>0</v>
      </c>
      <c r="F85" s="91">
        <f>F86</f>
        <v>0</v>
      </c>
      <c r="G85" s="91">
        <v>0</v>
      </c>
      <c r="H85" s="140">
        <v>0</v>
      </c>
      <c r="I85" s="140">
        <v>0</v>
      </c>
    </row>
    <row r="86" spans="1:10" ht="25.5" x14ac:dyDescent="0.25">
      <c r="A86" s="95">
        <v>42</v>
      </c>
      <c r="B86" s="96"/>
      <c r="C86" s="97"/>
      <c r="D86" s="93" t="s">
        <v>72</v>
      </c>
      <c r="E86" s="91">
        <v>0</v>
      </c>
      <c r="F86" s="91"/>
      <c r="G86" s="91">
        <v>0</v>
      </c>
      <c r="H86" s="140">
        <v>0</v>
      </c>
      <c r="I86" s="140">
        <v>0</v>
      </c>
    </row>
    <row r="87" spans="1:10" x14ac:dyDescent="0.25">
      <c r="A87" s="95"/>
      <c r="B87" s="96"/>
      <c r="C87" s="97"/>
      <c r="D87" s="93"/>
      <c r="E87" s="91"/>
      <c r="F87" s="91"/>
      <c r="G87" s="91"/>
      <c r="H87" s="140">
        <v>0</v>
      </c>
      <c r="I87" s="140">
        <v>0</v>
      </c>
    </row>
    <row r="88" spans="1:10" x14ac:dyDescent="0.25">
      <c r="A88" s="190" t="s">
        <v>132</v>
      </c>
      <c r="B88" s="191"/>
      <c r="C88" s="192"/>
      <c r="D88" s="86" t="s">
        <v>91</v>
      </c>
      <c r="E88" s="87">
        <f>E89+E91</f>
        <v>600</v>
      </c>
      <c r="F88" s="87">
        <f>F89+F91</f>
        <v>0</v>
      </c>
      <c r="G88" s="87">
        <f>G89+G91</f>
        <v>0</v>
      </c>
      <c r="H88" s="140">
        <v>0</v>
      </c>
      <c r="I88" s="140">
        <v>0</v>
      </c>
    </row>
    <row r="89" spans="1:10" x14ac:dyDescent="0.25">
      <c r="A89" s="181">
        <v>3</v>
      </c>
      <c r="B89" s="182"/>
      <c r="C89" s="183"/>
      <c r="D89" s="93" t="s">
        <v>32</v>
      </c>
      <c r="E89" s="91">
        <v>600</v>
      </c>
      <c r="F89" s="91">
        <f>F90</f>
        <v>0</v>
      </c>
      <c r="G89" s="91">
        <f>G90</f>
        <v>0</v>
      </c>
      <c r="H89" s="140">
        <v>0</v>
      </c>
      <c r="I89" s="140">
        <v>0</v>
      </c>
    </row>
    <row r="90" spans="1:10" x14ac:dyDescent="0.25">
      <c r="A90" s="184">
        <v>32</v>
      </c>
      <c r="B90" s="185"/>
      <c r="C90" s="186"/>
      <c r="D90" s="93" t="s">
        <v>34</v>
      </c>
      <c r="E90" s="91">
        <v>600</v>
      </c>
      <c r="F90" s="91">
        <v>0</v>
      </c>
      <c r="G90" s="91">
        <v>0</v>
      </c>
      <c r="H90" s="140">
        <v>0</v>
      </c>
      <c r="I90" s="140">
        <v>0</v>
      </c>
    </row>
    <row r="91" spans="1:10" ht="25.5" x14ac:dyDescent="0.25">
      <c r="A91" s="181">
        <v>4</v>
      </c>
      <c r="B91" s="182"/>
      <c r="C91" s="183"/>
      <c r="D91" s="93" t="s">
        <v>35</v>
      </c>
      <c r="E91" s="91"/>
      <c r="F91" s="91">
        <f>F92</f>
        <v>0</v>
      </c>
      <c r="G91" s="91">
        <f>G92</f>
        <v>0</v>
      </c>
      <c r="H91" s="140">
        <v>0</v>
      </c>
      <c r="I91" s="140">
        <v>0</v>
      </c>
    </row>
    <row r="92" spans="1:10" ht="25.5" x14ac:dyDescent="0.25">
      <c r="A92" s="184">
        <v>42</v>
      </c>
      <c r="B92" s="185"/>
      <c r="C92" s="186"/>
      <c r="D92" s="93" t="s">
        <v>139</v>
      </c>
      <c r="E92" s="91"/>
      <c r="F92" s="91">
        <v>0</v>
      </c>
      <c r="G92" s="91">
        <v>0</v>
      </c>
      <c r="H92" s="140">
        <v>0</v>
      </c>
      <c r="I92" s="140">
        <v>0</v>
      </c>
    </row>
    <row r="93" spans="1:10" ht="15" customHeight="1" x14ac:dyDescent="0.25">
      <c r="A93" s="190" t="s">
        <v>133</v>
      </c>
      <c r="B93" s="191"/>
      <c r="C93" s="192"/>
      <c r="D93" s="86" t="s">
        <v>91</v>
      </c>
      <c r="E93" s="87">
        <v>26750</v>
      </c>
      <c r="F93" s="87">
        <f>F94</f>
        <v>0</v>
      </c>
      <c r="G93" s="87">
        <f>G94</f>
        <v>0</v>
      </c>
      <c r="H93" s="140">
        <v>0</v>
      </c>
      <c r="I93" s="140">
        <v>0</v>
      </c>
    </row>
    <row r="94" spans="1:10" ht="25.5" customHeight="1" x14ac:dyDescent="0.25">
      <c r="A94" s="181">
        <v>4</v>
      </c>
      <c r="B94" s="182"/>
      <c r="C94" s="183"/>
      <c r="D94" s="93" t="s">
        <v>35</v>
      </c>
      <c r="E94" s="91">
        <v>26750</v>
      </c>
      <c r="F94" s="91">
        <f>F95</f>
        <v>0</v>
      </c>
      <c r="G94" s="91">
        <v>0</v>
      </c>
      <c r="H94" s="140">
        <v>0</v>
      </c>
      <c r="I94" s="140">
        <v>0</v>
      </c>
    </row>
    <row r="95" spans="1:10" ht="25.5" x14ac:dyDescent="0.25">
      <c r="A95" s="184">
        <v>42</v>
      </c>
      <c r="B95" s="185"/>
      <c r="C95" s="186"/>
      <c r="D95" s="93" t="s">
        <v>35</v>
      </c>
      <c r="E95" s="91">
        <v>26750</v>
      </c>
      <c r="F95" s="91">
        <v>0</v>
      </c>
      <c r="G95" s="91">
        <v>0</v>
      </c>
      <c r="H95" s="140">
        <v>0</v>
      </c>
      <c r="I95" s="140">
        <v>0</v>
      </c>
    </row>
    <row r="96" spans="1:10" ht="26.25" customHeight="1" x14ac:dyDescent="0.25">
      <c r="A96" s="175" t="s">
        <v>202</v>
      </c>
      <c r="B96" s="176"/>
      <c r="C96" s="177"/>
      <c r="D96" s="135" t="s">
        <v>125</v>
      </c>
      <c r="E96" s="136">
        <v>0</v>
      </c>
      <c r="F96" s="138">
        <f>SUM(F99:F104)</f>
        <v>60000</v>
      </c>
      <c r="G96" s="138">
        <f>SUM(G99:G104)</f>
        <v>53808.68</v>
      </c>
      <c r="H96" s="143">
        <v>0</v>
      </c>
      <c r="I96" s="143">
        <f t="shared" si="9"/>
        <v>89.681133333333335</v>
      </c>
    </row>
    <row r="97" spans="1:9" ht="15" customHeight="1" x14ac:dyDescent="0.25">
      <c r="A97" s="178" t="s">
        <v>131</v>
      </c>
      <c r="B97" s="179"/>
      <c r="C97" s="180"/>
      <c r="D97" s="90" t="s">
        <v>127</v>
      </c>
      <c r="E97" s="91">
        <v>0</v>
      </c>
      <c r="F97" s="94">
        <v>50000</v>
      </c>
      <c r="G97" s="94">
        <v>50000</v>
      </c>
      <c r="H97" s="140">
        <v>0</v>
      </c>
      <c r="I97" s="140">
        <f t="shared" si="9"/>
        <v>100</v>
      </c>
    </row>
    <row r="98" spans="1:9" x14ac:dyDescent="0.25">
      <c r="A98" s="181">
        <v>3</v>
      </c>
      <c r="B98" s="182"/>
      <c r="C98" s="183"/>
      <c r="D98" s="93" t="s">
        <v>32</v>
      </c>
      <c r="E98" s="91">
        <v>0</v>
      </c>
      <c r="F98" s="94">
        <f>SUM(F99:F100)</f>
        <v>60000</v>
      </c>
      <c r="G98" s="94">
        <f>SUM(G99:G100)</f>
        <v>53808.68</v>
      </c>
      <c r="H98" s="140">
        <v>0</v>
      </c>
      <c r="I98" s="140">
        <f t="shared" si="9"/>
        <v>89.681133333333335</v>
      </c>
    </row>
    <row r="99" spans="1:9" x14ac:dyDescent="0.25">
      <c r="A99" s="184">
        <v>31</v>
      </c>
      <c r="B99" s="185"/>
      <c r="C99" s="186"/>
      <c r="D99" s="93" t="s">
        <v>33</v>
      </c>
      <c r="E99" s="91">
        <v>0</v>
      </c>
      <c r="F99" s="94">
        <v>58055</v>
      </c>
      <c r="G99" s="94">
        <v>52951.86</v>
      </c>
      <c r="H99" s="140">
        <v>0</v>
      </c>
      <c r="I99" s="140">
        <f t="shared" si="9"/>
        <v>91.209818275772975</v>
      </c>
    </row>
    <row r="100" spans="1:9" x14ac:dyDescent="0.25">
      <c r="A100" s="184">
        <v>32</v>
      </c>
      <c r="B100" s="185"/>
      <c r="C100" s="186"/>
      <c r="D100" s="93" t="s">
        <v>34</v>
      </c>
      <c r="E100" s="91">
        <v>0</v>
      </c>
      <c r="F100" s="94">
        <v>1945</v>
      </c>
      <c r="G100" s="94">
        <v>856.82</v>
      </c>
      <c r="H100" s="140">
        <v>0</v>
      </c>
      <c r="I100" s="140">
        <f t="shared" si="9"/>
        <v>44.052442159383034</v>
      </c>
    </row>
    <row r="101" spans="1:9" x14ac:dyDescent="0.25">
      <c r="E101" s="100"/>
    </row>
    <row r="103" spans="1:9" x14ac:dyDescent="0.25">
      <c r="E103" s="100"/>
      <c r="G103" s="100"/>
    </row>
    <row r="104" spans="1:9" x14ac:dyDescent="0.25">
      <c r="G104" s="100"/>
    </row>
  </sheetData>
  <mergeCells count="70">
    <mergeCell ref="A93:C93"/>
    <mergeCell ref="A94:C94"/>
    <mergeCell ref="A95:C95"/>
    <mergeCell ref="A8:C8"/>
    <mergeCell ref="A79:C79"/>
    <mergeCell ref="A85:C85"/>
    <mergeCell ref="A89:C89"/>
    <mergeCell ref="A90:C90"/>
    <mergeCell ref="A52:C52"/>
    <mergeCell ref="A18:C18"/>
    <mergeCell ref="A19:C19"/>
    <mergeCell ref="A20:C20"/>
    <mergeCell ref="A22:C22"/>
    <mergeCell ref="A9:C9"/>
    <mergeCell ref="A10:C10"/>
    <mergeCell ref="A11:C11"/>
    <mergeCell ref="A1:G1"/>
    <mergeCell ref="A3:G3"/>
    <mergeCell ref="A5:C5"/>
    <mergeCell ref="A6:C6"/>
    <mergeCell ref="A7:C7"/>
    <mergeCell ref="A15:C15"/>
    <mergeCell ref="A16:C16"/>
    <mergeCell ref="A17:C17"/>
    <mergeCell ref="A40:C40"/>
    <mergeCell ref="A28:C28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74:C74"/>
    <mergeCell ref="A64:C64"/>
    <mergeCell ref="A41:C41"/>
    <mergeCell ref="A42:C42"/>
    <mergeCell ref="A43:C43"/>
    <mergeCell ref="A44:C44"/>
    <mergeCell ref="A45:C45"/>
    <mergeCell ref="A46:C46"/>
    <mergeCell ref="A58:C58"/>
    <mergeCell ref="A59:C59"/>
    <mergeCell ref="A60:C60"/>
    <mergeCell ref="A62:C62"/>
    <mergeCell ref="A63:C63"/>
    <mergeCell ref="A75:C75"/>
    <mergeCell ref="A76:C76"/>
    <mergeCell ref="A92:C92"/>
    <mergeCell ref="A27:C27"/>
    <mergeCell ref="A23:C23"/>
    <mergeCell ref="A24:C24"/>
    <mergeCell ref="A81:C81"/>
    <mergeCell ref="A82:C82"/>
    <mergeCell ref="A83:C83"/>
    <mergeCell ref="A84:C84"/>
    <mergeCell ref="A88:C88"/>
    <mergeCell ref="A91:C91"/>
    <mergeCell ref="A65:C65"/>
    <mergeCell ref="A70:C70"/>
    <mergeCell ref="A71:C71"/>
    <mergeCell ref="A72:C72"/>
    <mergeCell ref="A96:C96"/>
    <mergeCell ref="A97:C97"/>
    <mergeCell ref="A98:C98"/>
    <mergeCell ref="A99:C99"/>
    <mergeCell ref="A100:C100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 Sažetak</vt:lpstr>
      <vt:lpstr> Račun prihoda i rashoda</vt:lpstr>
      <vt:lpstr> Račun financiranja</vt:lpstr>
      <vt:lpstr>Posebni dio</vt:lpstr>
      <vt:lpstr>' Račun financiranja'!Podrucje_ispisa</vt:lpstr>
      <vt:lpstr>' Račun prihoda i rashoda'!Podrucje_ispisa</vt:lpstr>
      <vt:lpstr>' Sažetak'!Podrucje_ispisa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2025-07-30T12:43:19Z</dcterms:modified>
</cp:coreProperties>
</file>